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34.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1.xml" ContentType="application/vnd.openxmlformats-officedocument.spreadsheetml.revisionLog+xml"/>
  <Override PartName="/xl/revisions/revisionLog21.xml" ContentType="application/vnd.openxmlformats-officedocument.spreadsheetml.revisionLog+xml"/>
  <Override PartName="/xl/revisions/revisionLog14.xml" ContentType="application/vnd.openxmlformats-officedocument.spreadsheetml.revisionLog+xml"/>
  <Override PartName="/xl/revisions/revisionLog15.xml" ContentType="application/vnd.openxmlformats-officedocument.spreadsheetml.revisionLog+xml"/>
  <Override PartName="/xl/revisions/revisionLog17.xml" ContentType="application/vnd.openxmlformats-officedocument.spreadsheetml.revisionLog+xml"/>
  <Override PartName="/xl/revisions/revisionLog26.xml" ContentType="application/vnd.openxmlformats-officedocument.spreadsheetml.revisionLog+xml"/>
  <Override PartName="/xl/revisions/revisionLog110.xml" ContentType="application/vnd.openxmlformats-officedocument.spreadsheetml.revisionLog+xml"/>
  <Override PartName="/xl/revisions/revisionLog111.xml" ContentType="application/vnd.openxmlformats-officedocument.spreadsheetml.revisionLog+xml"/>
  <Override PartName="/xl/revisions/revisionLog7.xml" ContentType="application/vnd.openxmlformats-officedocument.spreadsheetml.revisionLog+xml"/>
  <Override PartName="/xl/revisions/revisionLog191.xml" ContentType="application/vnd.openxmlformats-officedocument.spreadsheetml.revisionLog+xml"/>
  <Override PartName="/xl/revisions/revisionLog112.xml" ContentType="application/vnd.openxmlformats-officedocument.spreadsheetml.revisionLog+xml"/>
  <Override PartName="/xl/revisions/revisionLog2.xml" ContentType="application/vnd.openxmlformats-officedocument.spreadsheetml.revisionLog+xml"/>
  <Override PartName="/xl/revisions/revisionLog1611.xml" ContentType="application/vnd.openxmlformats-officedocument.spreadsheetml.revisionLog+xml"/>
  <Override PartName="/xl/revisions/revisionLog1411.xml" ContentType="application/vnd.openxmlformats-officedocument.spreadsheetml.revisionLog+xml"/>
  <Override PartName="/xl/revisions/revisionLog12.xml" ContentType="application/vnd.openxmlformats-officedocument.spreadsheetml.revisionLog+xml"/>
  <Override PartName="/xl/revisions/revisionLog11111.xml" ContentType="application/vnd.openxmlformats-officedocument.spreadsheetml.revisionLog+xml"/>
  <Override PartName="/xl/revisions/revisionLog14111.xml" ContentType="application/vnd.openxmlformats-officedocument.spreadsheetml.revisionLog+xml"/>
  <Override PartName="/xl/revisions/revisionLog23.xml" ContentType="application/vnd.openxmlformats-officedocument.spreadsheetml.revisionLog+xml"/>
  <Override PartName="/xl/revisions/revisionLog1511.xml" ContentType="application/vnd.openxmlformats-officedocument.spreadsheetml.revisionLog+xml"/>
  <Override PartName="/xl/revisions/revisionLog1911.xml" ContentType="application/vnd.openxmlformats-officedocument.spreadsheetml.revisionLog+xml"/>
  <Override PartName="/xl/revisions/revisionLog1101.xml" ContentType="application/vnd.openxmlformats-officedocument.spreadsheetml.revisionLog+xml"/>
  <Override PartName="/xl/revisions/revisionLog1121.xml" ContentType="application/vnd.openxmlformats-officedocument.spreadsheetml.revisionLog+xml"/>
  <Override PartName="/xl/revisions/revisionLog113.xml" ContentType="application/vnd.openxmlformats-officedocument.spreadsheetml.revisionLog+xml"/>
  <Override PartName="/xl/revisions/revisionLog1912.xml" ContentType="application/vnd.openxmlformats-officedocument.spreadsheetml.revisionLog+xml"/>
  <Override PartName="/xl/revisions/revisionLog1102.xml" ContentType="application/vnd.openxmlformats-officedocument.spreadsheetml.revisionLog+xml"/>
  <Override PartName="/xl/revisions/revisionLog1111.xml" ContentType="application/vnd.openxmlformats-officedocument.spreadsheetml.revisionLog+xml"/>
  <Override PartName="/xl/revisions/revisionLog114.xml" ContentType="application/vnd.openxmlformats-officedocument.spreadsheetml.revisionLog+xml"/>
  <Override PartName="/xl/revisions/revisionLog30.xml" ContentType="application/vnd.openxmlformats-officedocument.spreadsheetml.revisionLog+xml"/>
  <Override PartName="/xl/revisions/revisionLog5.xml" ContentType="application/vnd.openxmlformats-officedocument.spreadsheetml.revisionLog+xml"/>
  <Override PartName="/xl/revisions/revisionLog1711.xml" ContentType="application/vnd.openxmlformats-officedocument.spreadsheetml.revisionLog+xml"/>
  <Override PartName="/xl/revisions/revisionLog1141.xml" ContentType="application/vnd.openxmlformats-officedocument.spreadsheetml.revisionLog+xml"/>
  <Override PartName="/xl/revisions/revisionLog115.xml" ContentType="application/vnd.openxmlformats-officedocument.spreadsheetml.revisionLog+xml"/>
  <Override PartName="/xl/revisions/revisionLog116.xml" ContentType="application/vnd.openxmlformats-officedocument.spreadsheetml.revisionLog+xml"/>
  <Override PartName="/xl/revisions/revisionLog191111.xml" ContentType="application/vnd.openxmlformats-officedocument.spreadsheetml.revisionLog+xml"/>
  <Override PartName="/xl/revisions/revisionLog1411111.xml" ContentType="application/vnd.openxmlformats-officedocument.spreadsheetml.revisionLog+xml"/>
  <Override PartName="/xl/revisions/revisionLog1101111.xml" ContentType="application/vnd.openxmlformats-officedocument.spreadsheetml.revisionLog+xml"/>
  <Override PartName="/xl/revisions/revisionLog112111.xml" ContentType="application/vnd.openxmlformats-officedocument.spreadsheetml.revisionLog+xml"/>
  <Override PartName="/xl/revisions/revisionLog22.xml" ContentType="application/vnd.openxmlformats-officedocument.spreadsheetml.revisionLog+xml"/>
  <Override PartName="/xl/revisions/revisionLog113111.xml" ContentType="application/vnd.openxmlformats-officedocument.spreadsheetml.revisionLog+xml"/>
  <Override PartName="/xl/revisions/revisionLog11411.xml" ContentType="application/vnd.openxmlformats-officedocument.spreadsheetml.revisionLog+xml"/>
  <Override PartName="/xl/revisions/revisionLog1151.xml" ContentType="application/vnd.openxmlformats-officedocument.spreadsheetml.revisionLog+xml"/>
  <Override PartName="/xl/revisions/revisionLog1161.xml" ContentType="application/vnd.openxmlformats-officedocument.spreadsheetml.revisionLog+xml"/>
  <Override PartName="/xl/revisions/revisionLog25.xml" ContentType="application/vnd.openxmlformats-officedocument.spreadsheetml.revisionLog+xml"/>
  <Override PartName="/xl/revisions/revisionLog110211.xml" ContentType="application/vnd.openxmlformats-officedocument.spreadsheetml.revisionLog+xml"/>
  <Override PartName="/xl/revisions/revisionLog27.xml" ContentType="application/vnd.openxmlformats-officedocument.spreadsheetml.revisionLog+xml"/>
  <Override PartName="/xl/revisions/revisionLog13.xml" ContentType="application/vnd.openxmlformats-officedocument.spreadsheetml.revisionLog+xml"/>
  <Override PartName="/xl/revisions/revisionLog121.xml" ContentType="application/vnd.openxmlformats-officedocument.spreadsheetml.revisionLog+xml"/>
  <Override PartName="/xl/revisions/revisionLog8.xml" ContentType="application/vnd.openxmlformats-officedocument.spreadsheetml.revisionLog+xml"/>
  <Override PartName="/xl/revisions/revisionLog11611.xml" ContentType="application/vnd.openxmlformats-officedocument.spreadsheetml.revisionLog+xml"/>
  <Override PartName="/xl/revisions/revisionLog11112.xml" ContentType="application/vnd.openxmlformats-officedocument.spreadsheetml.revisionLog+xml"/>
  <Override PartName="/xl/revisions/revisionLog117.xml" ContentType="application/vnd.openxmlformats-officedocument.spreadsheetml.revisionLog+xml"/>
  <Override PartName="/xl/revisions/revisionLog1152.xml" ContentType="application/vnd.openxmlformats-officedocument.spreadsheetml.revisionLog+xml"/>
  <Override PartName="/xl/revisions/revisionLog118.xml" ContentType="application/vnd.openxmlformats-officedocument.spreadsheetml.revisionLog+xml"/>
  <Override PartName="/xl/revisions/revisionLog131.xml" ContentType="application/vnd.openxmlformats-officedocument.spreadsheetml.revisionLog+xml"/>
  <Override PartName="/xl/revisions/revisionLog3.xml" ContentType="application/vnd.openxmlformats-officedocument.spreadsheetml.revisionLog+xml"/>
  <Override PartName="/xl/revisions/revisionLog1211.xml" ContentType="application/vnd.openxmlformats-officedocument.spreadsheetml.revisionLog+xml"/>
  <Override PartName="/xl/revisions/revisionLog17111.xml" ContentType="application/vnd.openxmlformats-officedocument.spreadsheetml.revisionLog+xml"/>
  <Override PartName="/xl/revisions/revisionLog1112.xml" ContentType="application/vnd.openxmlformats-officedocument.spreadsheetml.revisionLog+xml"/>
  <Override PartName="/xl/revisions/revisionLog141.xml" ContentType="application/vnd.openxmlformats-officedocument.spreadsheetml.revisionLog+xml"/>
  <Override PartName="/xl/revisions/revisionLog151.xml" ContentType="application/vnd.openxmlformats-officedocument.spreadsheetml.revisionLog+xml"/>
  <Override PartName="/xl/revisions/revisionLog161.xml" ContentType="application/vnd.openxmlformats-officedocument.spreadsheetml.revisionLog+xml"/>
  <Override PartName="/xl/revisions/revisionLog1921.xml" ContentType="application/vnd.openxmlformats-officedocument.spreadsheetml.revisionLog+xml"/>
  <Override PartName="/xl/revisions/revisionLog1102111.xml" ContentType="application/vnd.openxmlformats-officedocument.spreadsheetml.revisionLog+xml"/>
  <Override PartName="/xl/revisions/revisionLog31.xml" ContentType="application/vnd.openxmlformats-officedocument.spreadsheetml.revisionLog+xml"/>
  <Override PartName="/xl/revisions/revisionLog1.xml" ContentType="application/vnd.openxmlformats-officedocument.spreadsheetml.revisionLog+xml"/>
  <Override PartName="/xl/revisions/revisionLog20.xml" ContentType="application/vnd.openxmlformats-officedocument.spreadsheetml.revisionLog+xml"/>
  <Override PartName="/xl/revisions/revisionLog19121.xml" ContentType="application/vnd.openxmlformats-officedocument.spreadsheetml.revisionLog+xml"/>
  <Override PartName="/xl/revisions/revisionLog11021111.xml" ContentType="application/vnd.openxmlformats-officedocument.spreadsheetml.revisionLog+xml"/>
  <Override PartName="/xl/revisions/revisionLog171.xml" ContentType="application/vnd.openxmlformats-officedocument.spreadsheetml.revisionLog+xml"/>
  <Override PartName="/xl/revisions/revisionLog1171.xml" ContentType="application/vnd.openxmlformats-officedocument.spreadsheetml.revisionLog+xml"/>
  <Override PartName="/xl/revisions/revisionLog1181.xml" ContentType="application/vnd.openxmlformats-officedocument.spreadsheetml.revisionLog+xml"/>
  <Override PartName="/xl/revisions/revisionLog119.xml" ContentType="application/vnd.openxmlformats-officedocument.spreadsheetml.revisionLog+xml"/>
  <Override PartName="/xl/revisions/revisionLog120.xml" ContentType="application/vnd.openxmlformats-officedocument.spreadsheetml.revisionLog+xml"/>
  <Override PartName="/xl/revisions/revisionLog122.xml" ContentType="application/vnd.openxmlformats-officedocument.spreadsheetml.revisionLog+xml"/>
  <Override PartName="/xl/revisions/revisionLog29.xml" ContentType="application/vnd.openxmlformats-officedocument.spreadsheetml.revisionLog+xml"/>
  <Override PartName="/xl/revisions/revisionLog111121.xml" ContentType="application/vnd.openxmlformats-officedocument.spreadsheetml.revisionLog+xml"/>
  <Override PartName="/xl/revisions/revisionLog6.xml" ContentType="application/vnd.openxmlformats-officedocument.spreadsheetml.revisionLog+xml"/>
  <Override PartName="/xl/revisions/revisionLog15111.xml" ContentType="application/vnd.openxmlformats-officedocument.spreadsheetml.revisionLog+xml"/>
  <Override PartName="/xl/revisions/revisionLog141111.xml" ContentType="application/vnd.openxmlformats-officedocument.spreadsheetml.revisionLog+xml"/>
  <Override PartName="/xl/revisions/revisionLog19111.xml" ContentType="application/vnd.openxmlformats-officedocument.spreadsheetml.revisionLog+xml"/>
  <Override PartName="/xl/revisions/revisionLog11011.xml" ContentType="application/vnd.openxmlformats-officedocument.spreadsheetml.revisionLog+xml"/>
  <Override PartName="/xl/revisions/revisionLog11211.xml" ContentType="application/vnd.openxmlformats-officedocument.spreadsheetml.revisionLog+xml"/>
  <Override PartName="/xl/revisions/revisionLog1131.xml" ContentType="application/vnd.openxmlformats-officedocument.spreadsheetml.revisionLog+xml"/>
  <Override PartName="/xl/revisions/revisionLog33.xml" ContentType="application/vnd.openxmlformats-officedocument.spreadsheetml.revisionLog+xml"/>
  <Override PartName="/xl/revisions/revisionLog10.xml" ContentType="application/vnd.openxmlformats-officedocument.spreadsheetml.revisionLog+xml"/>
  <Override PartName="/xl/revisions/revisionLog110111.xml" ContentType="application/vnd.openxmlformats-officedocument.spreadsheetml.revisionLog+xml"/>
  <Override PartName="/xl/revisions/revisionLog112112.xml" ContentType="application/vnd.openxmlformats-officedocument.spreadsheetml.revisionLog+xml"/>
  <Override PartName="/xl/revisions/revisionLog11311.xml" ContentType="application/vnd.openxmlformats-officedocument.spreadsheetml.revisionLog+xml"/>
  <Override PartName="/xl/revisions/revisionLog11412.xml" ContentType="application/vnd.openxmlformats-officedocument.spreadsheetml.revisionLog+xml"/>
  <Override PartName="/xl/revisions/revisionLog192.xml" ContentType="application/vnd.openxmlformats-officedocument.spreadsheetml.revisionLog+xml"/>
  <Override PartName="/xl/revisions/revisionLog11021.xml" ContentType="application/vnd.openxmlformats-officedocument.spreadsheetml.revisionLog+xml"/>
  <Override PartName="/xl/revisions/revisionLog28.xml" ContentType="application/vnd.openxmlformats-officedocument.spreadsheetml.revisionLog+xml"/>
  <Override PartName="/xl/revisions/revisionLog11521.xml" ContentType="application/vnd.openxmlformats-officedocument.spreadsheetml.revisionLog+xml"/>
  <Override PartName="/xl/revisions/revisionLog1201.xml" ContentType="application/vnd.openxmlformats-officedocument.spreadsheetml.revisionLog+xml"/>
  <Override PartName="/xl/revisions/revisionLog123.xml" ContentType="application/vnd.openxmlformats-officedocument.spreadsheetml.revisionLog+xml"/>
  <Override PartName="/xl/revisions/revisionLog18.xml" ContentType="application/vnd.openxmlformats-officedocument.spreadsheetml.revisionLog+xml"/>
  <Override PartName="/xl/revisions/revisionLog1212.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311.xml" ContentType="application/vnd.openxmlformats-officedocument.spreadsheetml.revisionLog+xml"/>
  <Override PartName="/xl/revisions/revisionLog181.xml" ContentType="application/vnd.openxmlformats-officedocument.spreadsheetml.revisionLog+xml"/>
  <Override PartName="/xl/revisions/revisionLog124.xml" ContentType="application/vnd.openxmlformats-officedocument.spreadsheetml.revisionLog+xml"/>
  <Override PartName="/xl/revisions/revisionLog12121.xml" ContentType="application/vnd.openxmlformats-officedocument.spreadsheetml.revisionLog+xml"/>
  <Override PartName="/xl/revisions/revisionLog16.xml" ContentType="application/vnd.openxmlformats-officedocument.spreadsheetml.revisionLog+xml"/>
  <Override PartName="/xl/revisions/revisionLog24.xml" ContentType="application/vnd.openxmlformats-officedocument.spreadsheetml.revisionLog+xml"/>
  <Override PartName="/xl/revisions/revisionLog19.xml" ContentType="application/vnd.openxmlformats-officedocument.spreadsheetml.revisionLog+xml"/>
  <Override PartName="/xl/revisions/revisionLog125.xml" ContentType="application/vnd.openxmlformats-officedocument.spreadsheetml.revisionLog+xml"/>
  <Override PartName="/xl/revisions/revisionLog32.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БЮДЖЕТ 2024-2026\ПРОЕКТ бюджета 2024-2026\Решение с приложениями\"/>
    </mc:Choice>
  </mc:AlternateContent>
  <bookViews>
    <workbookView xWindow="0" yWindow="0" windowWidth="19200" windowHeight="10305"/>
  </bookViews>
  <sheets>
    <sheet name="Приложение 7" sheetId="1" r:id="rId1"/>
  </sheets>
  <definedNames>
    <definedName name="_xlnm._FilterDatabase" localSheetId="0" hidden="1">'Приложение 7'!$A$1:$H$535</definedName>
    <definedName name="Z_1637C6AC_99E1_4809_8168_971598C2F40D_.wvu.FilterData" localSheetId="0" hidden="1">'Приложение 7'!$A$1:$H$535</definedName>
    <definedName name="Z_29E56EE2_331E_4A5A_B562_A328A713DA2D_.wvu.FilterData" localSheetId="0" hidden="1">'Приложение 7'!$A$1:$H$535</definedName>
    <definedName name="Z_3A00227F_F4AB_4911_B7D3_F04C3D6155D0_.wvu.FilterData" localSheetId="0" hidden="1">'Приложение 7'!$A$1:$H$535</definedName>
    <definedName name="Z_91057DB5_91D2_46C2_BAAE_23D2327AA742_.wvu.FilterData" localSheetId="0" hidden="1">'Приложение 7'!$A$1:$H$535</definedName>
    <definedName name="Z_9803F8BF_B404_413B_BC03_B6D58623F1B7_.wvu.FilterData" localSheetId="0" hidden="1">'Приложение 7'!$A$1:$H$535</definedName>
    <definedName name="Z_A195A3B7_C836_442E_87D2_87390B81046D_.wvu.FilterData" localSheetId="0" hidden="1">'Приложение 7'!$A$1:$H$535</definedName>
    <definedName name="Z_A465C79D_0190_4D18_8615_0AD801E44BA5_.wvu.FilterData" localSheetId="0" hidden="1">'Приложение 7'!$A$1:$H$535</definedName>
    <definedName name="Z_B26F6DD1_4B94_44C7_AC6E_9FF73EE18A36_.wvu.FilterData" localSheetId="0" hidden="1">'Приложение 7'!$A$1:$H$535</definedName>
    <definedName name="Z_D4D03FC2_4B86_462C_9BA4_FBB7C9E97504_.wvu.FilterData" localSheetId="0" hidden="1">'Приложение 7'!$A$1:$H$535</definedName>
    <definedName name="Z_D6B4D6E6_1C4D_4655_A517_AE0F3B25DF91_.wvu.FilterData" localSheetId="0" hidden="1">'Приложение 7'!$A$1:$H$535</definedName>
    <definedName name="Z_DBC6DABE_E842_47C3_8CB1_7FD741468AD1_.wvu.FilterData" localSheetId="0" hidden="1">'Приложение 7'!$A$1:$H$535</definedName>
    <definedName name="Z_F7457086_8AB9_4670_9270_C2A807B414E7_.wvu.FilterData" localSheetId="0" hidden="1">'Приложение 7'!$A$1:$H$535</definedName>
  </definedNames>
  <calcPr calcId="162913"/>
  <customWorkbookViews>
    <customWorkbookView name="Бюджетный отдел-1 - Личное представление" guid="{29E56EE2-331E-4A5A-B562-A328A713DA2D}" mergeInterval="0" personalView="1" windowWidth="1280" windowHeight="984" activeSheetId="1"/>
    <customWorkbookView name="Ирина - Личное представление" guid="{DBC6DABE-E842-47C3-8CB1-7FD741468AD1}" mergeInterval="0" personalView="1" maximized="1" xWindow="-8" yWindow="-8" windowWidth="1296" windowHeight="1000" activeSheetId="1" showComments="commIndAndComment"/>
    <customWorkbookView name="Любовь - Личное представление" guid="{A195A3B7-C836-442E-87D2-87390B81046D}" mergeInterval="0" personalView="1" maximized="1" xWindow="-8" yWindow="-8" windowWidth="1296" windowHeight="1000" activeSheetId="1"/>
    <customWorkbookView name="Наталья В - Личное представление" guid="{D4D03FC2-4B86-462C-9BA4-FBB7C9E97504}" mergeInterval="0" personalView="1" maximized="1" xWindow="-8" yWindow="-8" windowWidth="1696" windowHeight="1026" activeSheetId="1"/>
    <customWorkbookView name="Пользователь Windows - Личное представление" guid="{F7457086-8AB9-4670-9270-C2A807B414E7}" mergeInterval="0" personalView="1" maximized="1" xWindow="1" yWindow="1" windowWidth="1920" windowHeight="850" activeSheetId="1"/>
  </customWorkbookViews>
</workbook>
</file>

<file path=xl/calcChain.xml><?xml version="1.0" encoding="utf-8"?>
<calcChain xmlns="http://schemas.openxmlformats.org/spreadsheetml/2006/main">
  <c r="H427" i="1" l="1"/>
  <c r="H426" i="1" s="1"/>
  <c r="G427" i="1"/>
  <c r="G426" i="1" s="1"/>
  <c r="F427" i="1"/>
  <c r="F426" i="1" s="1"/>
  <c r="H421" i="1"/>
  <c r="G421" i="1"/>
  <c r="F421" i="1"/>
  <c r="H419" i="1"/>
  <c r="G419" i="1"/>
  <c r="F419" i="1"/>
  <c r="H417" i="1"/>
  <c r="G417" i="1"/>
  <c r="F417" i="1"/>
  <c r="H415" i="1"/>
  <c r="G415" i="1"/>
  <c r="F415" i="1"/>
  <c r="H413" i="1"/>
  <c r="G413" i="1"/>
  <c r="F413" i="1"/>
  <c r="H411" i="1"/>
  <c r="G411" i="1"/>
  <c r="F411" i="1"/>
  <c r="H372" i="1"/>
  <c r="G372" i="1"/>
  <c r="F372" i="1"/>
  <c r="H369" i="1"/>
  <c r="G369" i="1"/>
  <c r="F369" i="1"/>
  <c r="H345" i="1"/>
  <c r="G345" i="1"/>
  <c r="F345" i="1"/>
  <c r="H508" i="1"/>
  <c r="G508" i="1"/>
  <c r="F508" i="1"/>
  <c r="H271" i="1"/>
  <c r="G271" i="1"/>
  <c r="F271" i="1"/>
  <c r="H260" i="1"/>
  <c r="G260" i="1"/>
  <c r="F260" i="1"/>
  <c r="H251" i="1"/>
  <c r="G251" i="1"/>
  <c r="F251" i="1"/>
  <c r="H237" i="1"/>
  <c r="G237" i="1"/>
  <c r="F237" i="1"/>
  <c r="H222" i="1"/>
  <c r="G222" i="1"/>
  <c r="F222" i="1"/>
  <c r="H332" i="1"/>
  <c r="G332" i="1"/>
  <c r="F332" i="1"/>
  <c r="H334" i="1"/>
  <c r="G334" i="1"/>
  <c r="F334" i="1"/>
  <c r="H131" i="1" l="1"/>
  <c r="G131" i="1"/>
  <c r="F131" i="1"/>
  <c r="H133" i="1"/>
  <c r="G133" i="1"/>
  <c r="F133" i="1"/>
  <c r="H135" i="1"/>
  <c r="G135" i="1"/>
  <c r="F135" i="1"/>
  <c r="H137" i="1"/>
  <c r="G137" i="1"/>
  <c r="F137" i="1"/>
  <c r="H139" i="1"/>
  <c r="G139" i="1"/>
  <c r="F139" i="1"/>
  <c r="H125" i="1"/>
  <c r="G125" i="1"/>
  <c r="F125" i="1"/>
  <c r="H123" i="1"/>
  <c r="G123" i="1"/>
  <c r="F123" i="1"/>
  <c r="G455" i="1" l="1"/>
  <c r="H455" i="1"/>
  <c r="F455" i="1"/>
  <c r="H234" i="1" l="1"/>
  <c r="G234" i="1"/>
  <c r="F234" i="1"/>
  <c r="G113" i="1"/>
  <c r="H113" i="1"/>
  <c r="F113" i="1"/>
  <c r="H445" i="1"/>
  <c r="G445" i="1"/>
  <c r="F445" i="1"/>
  <c r="H510" i="1"/>
  <c r="H507" i="1" s="1"/>
  <c r="G510" i="1"/>
  <c r="G507" i="1" s="1"/>
  <c r="F510" i="1"/>
  <c r="F507" i="1" s="1"/>
  <c r="G514" i="1" l="1"/>
  <c r="H514" i="1"/>
  <c r="F514" i="1"/>
  <c r="G171" i="1"/>
  <c r="H171" i="1"/>
  <c r="G164" i="1"/>
  <c r="H164" i="1"/>
  <c r="H46" i="1" l="1"/>
  <c r="G46" i="1"/>
  <c r="F46" i="1"/>
  <c r="G175" i="1" l="1"/>
  <c r="H175" i="1"/>
  <c r="F175" i="1"/>
  <c r="F164" i="1"/>
  <c r="H185" i="1"/>
  <c r="G185" i="1"/>
  <c r="F185" i="1"/>
  <c r="H183" i="1"/>
  <c r="G183" i="1"/>
  <c r="F183" i="1"/>
  <c r="H181" i="1"/>
  <c r="G181" i="1"/>
  <c r="F181" i="1"/>
  <c r="F179" i="1"/>
  <c r="H178" i="1" l="1"/>
  <c r="F178" i="1"/>
  <c r="G178" i="1"/>
  <c r="G250" i="1"/>
  <c r="H250" i="1"/>
  <c r="F250" i="1"/>
  <c r="G221" i="1"/>
  <c r="F221" i="1"/>
  <c r="H221" i="1"/>
  <c r="H65" i="1"/>
  <c r="H64" i="1" s="1"/>
  <c r="G65" i="1"/>
  <c r="G64" i="1" s="1"/>
  <c r="F65" i="1"/>
  <c r="F64" i="1" s="1"/>
  <c r="F19" i="1"/>
  <c r="F438" i="1" l="1"/>
  <c r="G438" i="1"/>
  <c r="F314" i="1"/>
  <c r="G314" i="1"/>
  <c r="H314" i="1"/>
  <c r="H232" i="1"/>
  <c r="G232" i="1"/>
  <c r="F232" i="1"/>
  <c r="H484" i="1" l="1"/>
  <c r="G484" i="1"/>
  <c r="F484" i="1"/>
  <c r="H482" i="1"/>
  <c r="G482" i="1"/>
  <c r="F482" i="1"/>
  <c r="H479" i="1"/>
  <c r="G479" i="1"/>
  <c r="F479" i="1"/>
  <c r="H71" i="1"/>
  <c r="G71" i="1"/>
  <c r="F71" i="1"/>
  <c r="G50" i="1" l="1"/>
  <c r="H50" i="1"/>
  <c r="F145" i="1" l="1"/>
  <c r="H142" i="1" l="1"/>
  <c r="H141" i="1" s="1"/>
  <c r="G142" i="1"/>
  <c r="G141" i="1" s="1"/>
  <c r="F142" i="1"/>
  <c r="F141" i="1" s="1"/>
  <c r="H409" i="1"/>
  <c r="G409" i="1"/>
  <c r="F409" i="1"/>
  <c r="H407" i="1"/>
  <c r="G407" i="1"/>
  <c r="F407" i="1"/>
  <c r="H296" i="1"/>
  <c r="G296" i="1"/>
  <c r="F296" i="1"/>
  <c r="F171" i="1" l="1"/>
  <c r="G442" i="1" l="1"/>
  <c r="H442" i="1"/>
  <c r="F442" i="1"/>
  <c r="H245" i="1"/>
  <c r="G245" i="1"/>
  <c r="F245" i="1"/>
  <c r="G501" i="1" l="1"/>
  <c r="H501" i="1"/>
  <c r="F501" i="1"/>
  <c r="G491" i="1" l="1"/>
  <c r="H491" i="1"/>
  <c r="F491" i="1"/>
  <c r="G32" i="1" l="1"/>
  <c r="H32" i="1"/>
  <c r="F32" i="1"/>
  <c r="H22" i="1"/>
  <c r="H21" i="1" s="1"/>
  <c r="G22" i="1"/>
  <c r="G21" i="1" s="1"/>
  <c r="F22" i="1"/>
  <c r="F21" i="1" s="1"/>
  <c r="G497" i="1" l="1"/>
  <c r="H497" i="1"/>
  <c r="F497" i="1"/>
  <c r="F87" i="1" l="1"/>
  <c r="F86" i="1" s="1"/>
  <c r="F90" i="1"/>
  <c r="H55" i="1"/>
  <c r="G55" i="1"/>
  <c r="F55" i="1"/>
  <c r="H53" i="1"/>
  <c r="G53" i="1"/>
  <c r="F53" i="1"/>
  <c r="F85" i="1" l="1"/>
  <c r="F151" i="1"/>
  <c r="H117" i="1" l="1"/>
  <c r="G117" i="1"/>
  <c r="F117" i="1"/>
  <c r="H106" i="1"/>
  <c r="G106" i="1"/>
  <c r="F106" i="1"/>
  <c r="F96" i="1"/>
  <c r="G217" i="1" l="1"/>
  <c r="G216" i="1" s="1"/>
  <c r="G215" i="1" s="1"/>
  <c r="H217" i="1"/>
  <c r="H216" i="1" s="1"/>
  <c r="H215" i="1" s="1"/>
  <c r="F217" i="1"/>
  <c r="F216" i="1" s="1"/>
  <c r="F215" i="1" s="1"/>
  <c r="H69" i="1" l="1"/>
  <c r="G69" i="1"/>
  <c r="F69" i="1"/>
  <c r="H48" i="1" l="1"/>
  <c r="G48" i="1"/>
  <c r="F48" i="1"/>
  <c r="H36" i="1"/>
  <c r="G36" i="1"/>
  <c r="F36" i="1"/>
  <c r="G26" i="1"/>
  <c r="H26" i="1"/>
  <c r="F26" i="1"/>
  <c r="H11" i="1"/>
  <c r="G11" i="1"/>
  <c r="F11" i="1"/>
  <c r="G468" i="1" l="1"/>
  <c r="H468" i="1"/>
  <c r="F468" i="1"/>
  <c r="H447" i="1" l="1"/>
  <c r="G447" i="1"/>
  <c r="F447" i="1"/>
  <c r="H499" i="1" l="1"/>
  <c r="G499" i="1"/>
  <c r="F499" i="1"/>
  <c r="F520" i="1" l="1"/>
  <c r="H520" i="1"/>
  <c r="G520" i="1"/>
  <c r="H157" i="1" l="1"/>
  <c r="H156" i="1" s="1"/>
  <c r="G157" i="1"/>
  <c r="G156" i="1" s="1"/>
  <c r="F157" i="1"/>
  <c r="F156" i="1" s="1"/>
  <c r="H241" i="1" l="1"/>
  <c r="G241" i="1"/>
  <c r="F241" i="1"/>
  <c r="H258" i="1"/>
  <c r="G258" i="1"/>
  <c r="F258" i="1"/>
  <c r="H262" i="1"/>
  <c r="G262" i="1"/>
  <c r="F262" i="1"/>
  <c r="H247" i="1"/>
  <c r="G247" i="1"/>
  <c r="F247" i="1"/>
  <c r="H266" i="1"/>
  <c r="G266" i="1"/>
  <c r="F266" i="1"/>
  <c r="H213" i="1"/>
  <c r="H212" i="1" s="1"/>
  <c r="G213" i="1"/>
  <c r="G212" i="1" s="1"/>
  <c r="F213" i="1"/>
  <c r="F211" i="1" s="1"/>
  <c r="H227" i="1"/>
  <c r="G227" i="1"/>
  <c r="G226" i="1" s="1"/>
  <c r="G220" i="1" s="1"/>
  <c r="F227" i="1"/>
  <c r="F226" i="1" s="1"/>
  <c r="F220" i="1" s="1"/>
  <c r="H279" i="1"/>
  <c r="H278" i="1" s="1"/>
  <c r="G279" i="1"/>
  <c r="G278" i="1" s="1"/>
  <c r="F279" i="1"/>
  <c r="F278" i="1" s="1"/>
  <c r="H276" i="1"/>
  <c r="G276" i="1"/>
  <c r="F276" i="1"/>
  <c r="H269" i="1"/>
  <c r="G269" i="1"/>
  <c r="F269" i="1"/>
  <c r="H239" i="1"/>
  <c r="G239" i="1"/>
  <c r="F239" i="1"/>
  <c r="H209" i="1"/>
  <c r="H208" i="1" s="1"/>
  <c r="H207" i="1" s="1"/>
  <c r="G209" i="1"/>
  <c r="G208" i="1" s="1"/>
  <c r="G207" i="1" s="1"/>
  <c r="F209" i="1"/>
  <c r="F208" i="1" s="1"/>
  <c r="F207" i="1" s="1"/>
  <c r="G257" i="1" l="1"/>
  <c r="G256" i="1" s="1"/>
  <c r="F231" i="1"/>
  <c r="F230" i="1" s="1"/>
  <c r="H231" i="1"/>
  <c r="H230" i="1" s="1"/>
  <c r="F257" i="1"/>
  <c r="F256" i="1" s="1"/>
  <c r="H257" i="1"/>
  <c r="H256" i="1" s="1"/>
  <c r="G231" i="1"/>
  <c r="G230" i="1" s="1"/>
  <c r="G211" i="1"/>
  <c r="H211" i="1"/>
  <c r="F212" i="1"/>
  <c r="H226" i="1"/>
  <c r="H220" i="1" s="1"/>
  <c r="G206" i="1" l="1"/>
  <c r="F206" i="1"/>
  <c r="H206" i="1"/>
  <c r="H284" i="1"/>
  <c r="H283" i="1" s="1"/>
  <c r="G284" i="1"/>
  <c r="G283" i="1" s="1"/>
  <c r="F284" i="1"/>
  <c r="F283" i="1" s="1"/>
  <c r="H337" i="1"/>
  <c r="H336" i="1" s="1"/>
  <c r="G337" i="1"/>
  <c r="G336" i="1" s="1"/>
  <c r="F337" i="1"/>
  <c r="F336" i="1" s="1"/>
  <c r="H330" i="1"/>
  <c r="G330" i="1"/>
  <c r="F330" i="1"/>
  <c r="H328" i="1"/>
  <c r="G328" i="1"/>
  <c r="F328" i="1"/>
  <c r="H326" i="1"/>
  <c r="G326" i="1"/>
  <c r="F326" i="1"/>
  <c r="H324" i="1"/>
  <c r="G324" i="1"/>
  <c r="F324" i="1"/>
  <c r="H322" i="1"/>
  <c r="G322" i="1"/>
  <c r="F322" i="1"/>
  <c r="H320" i="1"/>
  <c r="G320" i="1"/>
  <c r="F320" i="1"/>
  <c r="H318" i="1"/>
  <c r="G318" i="1"/>
  <c r="F318" i="1"/>
  <c r="H316" i="1"/>
  <c r="G316" i="1"/>
  <c r="F316" i="1"/>
  <c r="H312" i="1"/>
  <c r="G312" i="1"/>
  <c r="F312" i="1"/>
  <c r="H310" i="1"/>
  <c r="G310" i="1"/>
  <c r="F310" i="1"/>
  <c r="H308" i="1"/>
  <c r="G308" i="1"/>
  <c r="F308" i="1"/>
  <c r="H306" i="1"/>
  <c r="G306" i="1"/>
  <c r="F306" i="1"/>
  <c r="H304" i="1"/>
  <c r="G304" i="1"/>
  <c r="F304" i="1"/>
  <c r="H302" i="1"/>
  <c r="G302" i="1"/>
  <c r="F302" i="1"/>
  <c r="H300" i="1"/>
  <c r="G300" i="1"/>
  <c r="F300" i="1"/>
  <c r="H298" i="1"/>
  <c r="G298" i="1"/>
  <c r="F298" i="1"/>
  <c r="H294" i="1"/>
  <c r="G294" i="1"/>
  <c r="F294" i="1"/>
  <c r="H291" i="1"/>
  <c r="G291" i="1"/>
  <c r="F291" i="1"/>
  <c r="H424" i="1"/>
  <c r="H423" i="1" s="1"/>
  <c r="G424" i="1"/>
  <c r="G423" i="1" s="1"/>
  <c r="F424" i="1"/>
  <c r="F423" i="1" s="1"/>
  <c r="H430" i="1"/>
  <c r="H429" i="1" s="1"/>
  <c r="G430" i="1"/>
  <c r="G429" i="1" s="1"/>
  <c r="F430" i="1"/>
  <c r="F429" i="1" s="1"/>
  <c r="H405" i="1"/>
  <c r="G405" i="1"/>
  <c r="F405" i="1"/>
  <c r="H403" i="1"/>
  <c r="G403" i="1"/>
  <c r="F403" i="1"/>
  <c r="H401" i="1"/>
  <c r="G401" i="1"/>
  <c r="F401" i="1"/>
  <c r="H399" i="1"/>
  <c r="G399" i="1"/>
  <c r="F399" i="1"/>
  <c r="H397" i="1"/>
  <c r="G397" i="1"/>
  <c r="F397" i="1"/>
  <c r="H395" i="1"/>
  <c r="G395" i="1"/>
  <c r="F395" i="1"/>
  <c r="H393" i="1"/>
  <c r="G393" i="1"/>
  <c r="F393" i="1"/>
  <c r="H391" i="1"/>
  <c r="G391" i="1"/>
  <c r="F391" i="1"/>
  <c r="H388" i="1"/>
  <c r="G388" i="1"/>
  <c r="F388" i="1"/>
  <c r="H386" i="1"/>
  <c r="G386" i="1"/>
  <c r="F386" i="1"/>
  <c r="H384" i="1"/>
  <c r="G384" i="1"/>
  <c r="F384" i="1"/>
  <c r="H382" i="1"/>
  <c r="G382" i="1"/>
  <c r="F382" i="1"/>
  <c r="H380" i="1"/>
  <c r="G380" i="1"/>
  <c r="F380" i="1"/>
  <c r="H378" i="1"/>
  <c r="G378" i="1"/>
  <c r="F378" i="1"/>
  <c r="H376" i="1"/>
  <c r="G376" i="1"/>
  <c r="F376" i="1"/>
  <c r="H374" i="1"/>
  <c r="G374" i="1"/>
  <c r="F374" i="1"/>
  <c r="H367" i="1"/>
  <c r="G367" i="1"/>
  <c r="F367" i="1"/>
  <c r="H365" i="1"/>
  <c r="G365" i="1"/>
  <c r="F365" i="1"/>
  <c r="H363" i="1"/>
  <c r="G363" i="1"/>
  <c r="F363" i="1"/>
  <c r="F435" i="1"/>
  <c r="G435" i="1"/>
  <c r="H435" i="1"/>
  <c r="H438" i="1"/>
  <c r="F440" i="1"/>
  <c r="G440" i="1"/>
  <c r="H440" i="1"/>
  <c r="H287" i="1"/>
  <c r="H286" i="1" s="1"/>
  <c r="G287" i="1"/>
  <c r="G286" i="1" s="1"/>
  <c r="F287" i="1"/>
  <c r="H359" i="1"/>
  <c r="G359" i="1"/>
  <c r="F359" i="1"/>
  <c r="H357" i="1"/>
  <c r="G357" i="1"/>
  <c r="F357" i="1"/>
  <c r="H354" i="1"/>
  <c r="G354" i="1"/>
  <c r="F354" i="1"/>
  <c r="H352" i="1"/>
  <c r="G352" i="1"/>
  <c r="F352" i="1"/>
  <c r="H349" i="1"/>
  <c r="G349" i="1"/>
  <c r="F349" i="1"/>
  <c r="H347" i="1"/>
  <c r="G347" i="1"/>
  <c r="F347" i="1"/>
  <c r="H343" i="1"/>
  <c r="G343" i="1"/>
  <c r="F343" i="1"/>
  <c r="H341" i="1"/>
  <c r="G341" i="1"/>
  <c r="F341" i="1"/>
  <c r="G362" i="1" l="1"/>
  <c r="F371" i="1"/>
  <c r="H371" i="1"/>
  <c r="F362" i="1"/>
  <c r="H362" i="1"/>
  <c r="G371" i="1"/>
  <c r="F351" i="1"/>
  <c r="G351" i="1"/>
  <c r="H351" i="1"/>
  <c r="F340" i="1"/>
  <c r="H340" i="1"/>
  <c r="G340" i="1"/>
  <c r="G290" i="1"/>
  <c r="G289" i="1" s="1"/>
  <c r="F290" i="1"/>
  <c r="F289" i="1" s="1"/>
  <c r="H290" i="1"/>
  <c r="H289" i="1" s="1"/>
  <c r="G434" i="1"/>
  <c r="H434" i="1"/>
  <c r="F434" i="1"/>
  <c r="F282" i="1"/>
  <c r="G282" i="1"/>
  <c r="H282" i="1"/>
  <c r="G356" i="1"/>
  <c r="F356" i="1"/>
  <c r="H356" i="1"/>
  <c r="F286" i="1"/>
  <c r="F361" i="1" l="1"/>
  <c r="H361" i="1"/>
  <c r="G361" i="1"/>
  <c r="F339" i="1"/>
  <c r="H339" i="1"/>
  <c r="G339" i="1"/>
  <c r="G281" i="1" l="1"/>
  <c r="H281" i="1"/>
  <c r="F281" i="1"/>
  <c r="H82" i="1"/>
  <c r="G82" i="1"/>
  <c r="F82" i="1"/>
  <c r="H80" i="1"/>
  <c r="G80" i="1"/>
  <c r="F80" i="1"/>
  <c r="H78" i="1"/>
  <c r="G78" i="1"/>
  <c r="F78" i="1"/>
  <c r="H75" i="1"/>
  <c r="G75" i="1"/>
  <c r="F75" i="1"/>
  <c r="H73" i="1"/>
  <c r="G73" i="1"/>
  <c r="F73" i="1"/>
  <c r="H90" i="1"/>
  <c r="G90" i="1"/>
  <c r="H87" i="1"/>
  <c r="H86" i="1" s="1"/>
  <c r="G87" i="1"/>
  <c r="G86" i="1" s="1"/>
  <c r="H57" i="1"/>
  <c r="G57" i="1"/>
  <c r="F57" i="1"/>
  <c r="F17" i="1"/>
  <c r="H15" i="1"/>
  <c r="G15" i="1"/>
  <c r="F15" i="1"/>
  <c r="H13" i="1"/>
  <c r="G13" i="1"/>
  <c r="F13" i="1"/>
  <c r="H62" i="1"/>
  <c r="G62" i="1"/>
  <c r="F62" i="1"/>
  <c r="H60" i="1"/>
  <c r="G60" i="1"/>
  <c r="F60" i="1"/>
  <c r="F50" i="1"/>
  <c r="H44" i="1"/>
  <c r="G44" i="1"/>
  <c r="F44" i="1"/>
  <c r="H42" i="1"/>
  <c r="G42" i="1"/>
  <c r="F42" i="1"/>
  <c r="H40" i="1"/>
  <c r="G40" i="1"/>
  <c r="F40" i="1"/>
  <c r="H38" i="1"/>
  <c r="G38" i="1"/>
  <c r="F38" i="1"/>
  <c r="H30" i="1"/>
  <c r="G30" i="1"/>
  <c r="F30" i="1"/>
  <c r="H28" i="1"/>
  <c r="G28" i="1"/>
  <c r="F28" i="1"/>
  <c r="H110" i="1"/>
  <c r="G110" i="1"/>
  <c r="F110" i="1"/>
  <c r="H108" i="1"/>
  <c r="G108" i="1"/>
  <c r="F108" i="1"/>
  <c r="F112" i="1"/>
  <c r="G112" i="1"/>
  <c r="H112" i="1"/>
  <c r="H151" i="1"/>
  <c r="H150" i="1" s="1"/>
  <c r="G151" i="1"/>
  <c r="G150" i="1" s="1"/>
  <c r="F149" i="1"/>
  <c r="H530" i="1"/>
  <c r="G530" i="1"/>
  <c r="F530" i="1"/>
  <c r="H147" i="1"/>
  <c r="G147" i="1"/>
  <c r="F147" i="1"/>
  <c r="H145" i="1"/>
  <c r="G145" i="1"/>
  <c r="H129" i="1"/>
  <c r="G129" i="1"/>
  <c r="F129" i="1"/>
  <c r="H127" i="1"/>
  <c r="G127" i="1"/>
  <c r="F127" i="1"/>
  <c r="H119" i="1"/>
  <c r="H116" i="1" s="1"/>
  <c r="G119" i="1"/>
  <c r="G116" i="1" s="1"/>
  <c r="F119" i="1"/>
  <c r="F116" i="1" s="1"/>
  <c r="H103" i="1"/>
  <c r="G103" i="1"/>
  <c r="F103" i="1"/>
  <c r="H101" i="1"/>
  <c r="G101" i="1"/>
  <c r="F101" i="1"/>
  <c r="H98" i="1"/>
  <c r="G98" i="1"/>
  <c r="F98" i="1"/>
  <c r="H96" i="1"/>
  <c r="G96" i="1"/>
  <c r="H532" i="1"/>
  <c r="G532" i="1"/>
  <c r="F532" i="1"/>
  <c r="H527" i="1"/>
  <c r="H526" i="1" s="1"/>
  <c r="G527" i="1"/>
  <c r="G526" i="1" s="1"/>
  <c r="F527" i="1"/>
  <c r="F526" i="1" s="1"/>
  <c r="F523" i="1"/>
  <c r="H523" i="1"/>
  <c r="G523" i="1"/>
  <c r="H493" i="1"/>
  <c r="G493" i="1"/>
  <c r="F493" i="1"/>
  <c r="H505" i="1"/>
  <c r="G505" i="1"/>
  <c r="F505" i="1"/>
  <c r="H487" i="1"/>
  <c r="H486" i="1" s="1"/>
  <c r="G487" i="1"/>
  <c r="G486" i="1" s="1"/>
  <c r="F487" i="1"/>
  <c r="F486" i="1" s="1"/>
  <c r="H503" i="1"/>
  <c r="G503" i="1"/>
  <c r="F503" i="1"/>
  <c r="H475" i="1"/>
  <c r="G475" i="1"/>
  <c r="F475" i="1"/>
  <c r="H471" i="1"/>
  <c r="G471" i="1"/>
  <c r="F471" i="1"/>
  <c r="F496" i="1" l="1"/>
  <c r="H496" i="1"/>
  <c r="H495" i="1" s="1"/>
  <c r="G496" i="1"/>
  <c r="G495" i="1" s="1"/>
  <c r="G122" i="1"/>
  <c r="H122" i="1"/>
  <c r="F122" i="1"/>
  <c r="G35" i="1"/>
  <c r="G10" i="1"/>
  <c r="H35" i="1"/>
  <c r="F35" i="1"/>
  <c r="F10" i="1"/>
  <c r="H10" i="1"/>
  <c r="F467" i="1"/>
  <c r="F466" i="1" s="1"/>
  <c r="H467" i="1"/>
  <c r="H466" i="1" s="1"/>
  <c r="G467" i="1"/>
  <c r="G466" i="1" s="1"/>
  <c r="F495" i="1"/>
  <c r="F68" i="1"/>
  <c r="H68" i="1"/>
  <c r="G68" i="1"/>
  <c r="F25" i="1"/>
  <c r="H25" i="1"/>
  <c r="G25" i="1"/>
  <c r="F77" i="1"/>
  <c r="F52" i="1"/>
  <c r="G52" i="1"/>
  <c r="H52" i="1"/>
  <c r="H105" i="1"/>
  <c r="G105" i="1"/>
  <c r="F105" i="1"/>
  <c r="F490" i="1"/>
  <c r="F489" i="1" s="1"/>
  <c r="H490" i="1"/>
  <c r="H489" i="1" s="1"/>
  <c r="G490" i="1"/>
  <c r="G489" i="1" s="1"/>
  <c r="H513" i="1"/>
  <c r="H512" i="1" s="1"/>
  <c r="G513" i="1"/>
  <c r="G512" i="1" s="1"/>
  <c r="F513" i="1"/>
  <c r="F512" i="1" s="1"/>
  <c r="G85" i="1"/>
  <c r="G77" i="1"/>
  <c r="H85" i="1"/>
  <c r="H77" i="1"/>
  <c r="F144" i="1"/>
  <c r="F95" i="1"/>
  <c r="G149" i="1"/>
  <c r="G529" i="1"/>
  <c r="G525" i="1" s="1"/>
  <c r="H149" i="1"/>
  <c r="F529" i="1"/>
  <c r="F525" i="1" s="1"/>
  <c r="H95" i="1"/>
  <c r="F100" i="1"/>
  <c r="F150" i="1"/>
  <c r="H529" i="1"/>
  <c r="H525" i="1" s="1"/>
  <c r="G100" i="1"/>
  <c r="H100" i="1"/>
  <c r="G144" i="1"/>
  <c r="G95" i="1"/>
  <c r="H144" i="1"/>
  <c r="H121" i="1" l="1"/>
  <c r="G121" i="1"/>
  <c r="F121" i="1"/>
  <c r="F67" i="1"/>
  <c r="F9" i="1" s="1"/>
  <c r="F465" i="1"/>
  <c r="H67" i="1"/>
  <c r="H9" i="1" s="1"/>
  <c r="G67" i="1"/>
  <c r="G9" i="1" s="1"/>
  <c r="G94" i="1"/>
  <c r="F94" i="1"/>
  <c r="H94" i="1"/>
  <c r="G465" i="1"/>
  <c r="H465" i="1"/>
  <c r="H8" i="1" l="1"/>
  <c r="F8" i="1"/>
  <c r="G8" i="1"/>
  <c r="F93" i="1"/>
  <c r="G93" i="1"/>
  <c r="H93" i="1"/>
  <c r="F173" i="1" l="1"/>
  <c r="H169" i="1"/>
  <c r="G169" i="1"/>
  <c r="F169" i="1"/>
  <c r="H167" i="1"/>
  <c r="G167" i="1"/>
  <c r="F167" i="1"/>
  <c r="H160" i="1"/>
  <c r="H159" i="1" s="1"/>
  <c r="H155" i="1" s="1"/>
  <c r="G160" i="1"/>
  <c r="G159" i="1" s="1"/>
  <c r="G155" i="1" s="1"/>
  <c r="F160" i="1"/>
  <c r="F159" i="1" s="1"/>
  <c r="H173" i="1"/>
  <c r="G173" i="1"/>
  <c r="G163" i="1" l="1"/>
  <c r="G162" i="1" s="1"/>
  <c r="G154" i="1" s="1"/>
  <c r="F163" i="1"/>
  <c r="F162" i="1" s="1"/>
  <c r="H163" i="1"/>
  <c r="H162" i="1" s="1"/>
  <c r="H154" i="1" s="1"/>
  <c r="F155" i="1"/>
  <c r="H204" i="1"/>
  <c r="H203" i="1" s="1"/>
  <c r="G204" i="1"/>
  <c r="G203" i="1" s="1"/>
  <c r="F204" i="1"/>
  <c r="F203" i="1" s="1"/>
  <c r="H200" i="1"/>
  <c r="H199" i="1" s="1"/>
  <c r="G200" i="1"/>
  <c r="G199" i="1" s="1"/>
  <c r="F200" i="1"/>
  <c r="F199" i="1" s="1"/>
  <c r="H197" i="1"/>
  <c r="H196" i="1" s="1"/>
  <c r="G197" i="1"/>
  <c r="G196" i="1" s="1"/>
  <c r="F197" i="1"/>
  <c r="F196" i="1" s="1"/>
  <c r="H194" i="1"/>
  <c r="H193" i="1" s="1"/>
  <c r="G194" i="1"/>
  <c r="G193" i="1" s="1"/>
  <c r="F194" i="1"/>
  <c r="F193" i="1" s="1"/>
  <c r="H190" i="1"/>
  <c r="H189" i="1" s="1"/>
  <c r="H188" i="1" s="1"/>
  <c r="G190" i="1"/>
  <c r="G189" i="1" s="1"/>
  <c r="G188" i="1" s="1"/>
  <c r="F190" i="1"/>
  <c r="F154" i="1" l="1"/>
  <c r="H202" i="1"/>
  <c r="G202" i="1"/>
  <c r="F202" i="1"/>
  <c r="F192" i="1"/>
  <c r="F189" i="1"/>
  <c r="F188" i="1" s="1"/>
  <c r="G192" i="1"/>
  <c r="G187" i="1" s="1"/>
  <c r="H192" i="1"/>
  <c r="H187" i="1" l="1"/>
  <c r="F187" i="1"/>
  <c r="F450" i="1"/>
  <c r="H450" i="1" l="1"/>
  <c r="G450" i="1"/>
  <c r="H453" i="1"/>
  <c r="G453" i="1"/>
  <c r="F453" i="1"/>
  <c r="F449" i="1" s="1"/>
  <c r="H461" i="1"/>
  <c r="H460" i="1" s="1"/>
  <c r="G461" i="1"/>
  <c r="G460" i="1" s="1"/>
  <c r="F461" i="1"/>
  <c r="F459" i="1" s="1"/>
  <c r="H449" i="1" l="1"/>
  <c r="G449" i="1"/>
  <c r="G459" i="1"/>
  <c r="H459" i="1"/>
  <c r="F460" i="1"/>
  <c r="G433" i="1" l="1"/>
  <c r="G432" i="1" s="1"/>
  <c r="G7" i="1" s="1"/>
  <c r="G535" i="1" s="1"/>
  <c r="F433" i="1"/>
  <c r="F432" i="1" s="1"/>
  <c r="F7" i="1" s="1"/>
  <c r="H433" i="1"/>
  <c r="H432" i="1" s="1"/>
  <c r="H7" i="1" s="1"/>
  <c r="H535" i="1" s="1"/>
  <c r="F535" i="1" l="1"/>
</calcChain>
</file>

<file path=xl/sharedStrings.xml><?xml version="1.0" encoding="utf-8"?>
<sst xmlns="http://schemas.openxmlformats.org/spreadsheetml/2006/main" count="1309" uniqueCount="622">
  <si>
    <t>КЦСР</t>
  </si>
  <si>
    <t>КВР</t>
  </si>
  <si>
    <t>ППП</t>
  </si>
  <si>
    <t>РП</t>
  </si>
  <si>
    <t>Наименование</t>
  </si>
  <si>
    <t>4</t>
  </si>
  <si>
    <t>6</t>
  </si>
  <si>
    <t>0700000000</t>
  </si>
  <si>
    <t>0710000000</t>
  </si>
  <si>
    <t>Межевание земельных участков</t>
  </si>
  <si>
    <t>0412</t>
  </si>
  <si>
    <t>0113</t>
  </si>
  <si>
    <t>Закупка товаров, работ и услуг для обеспечения государственных (муниципальных) нужд</t>
  </si>
  <si>
    <t>7</t>
  </si>
  <si>
    <t>8</t>
  </si>
  <si>
    <t>плановый период</t>
  </si>
  <si>
    <t>тыс. руб.</t>
  </si>
  <si>
    <t>2024 год</t>
  </si>
  <si>
    <t>Муниципальная программа Старицкого муниципального округа Тверской области "Управление муниципальным имуществом и земельными ресурсами Старицкого муниципального округа" на 2023-2027 годы</t>
  </si>
  <si>
    <t xml:space="preserve">Подпрограмма "Управление муниципальным имуществом и земельными ресурсами Старицкого муниципального округа Тверской области" </t>
  </si>
  <si>
    <t>Задача "Повышение эффективности использования земельных ресурсов и муниципального имущества"</t>
  </si>
  <si>
    <t>Изготовление (разработка) технической документации</t>
  </si>
  <si>
    <t>Оценка муниципального имущества</t>
  </si>
  <si>
    <t>Размещение информации о проводимых торгах в сфере земельно-имущественных отношений в печатных средствах массовой информации</t>
  </si>
  <si>
    <t>Задача "Содержание муниципального имущества, находящегося в собственности Старицкого муниципального округа Тверской области"</t>
  </si>
  <si>
    <t xml:space="preserve">Содержание и ремонт муниципального имущества </t>
  </si>
  <si>
    <t>Обеспечивающая подпрограмма</t>
  </si>
  <si>
    <t>Обеспечение деятельности главного администратора (администратолра) программы</t>
  </si>
  <si>
    <t>Расходы по центральному аппарату исполнительных органов местного самоуправления Старицкого муниципального округа Тверской области</t>
  </si>
  <si>
    <t>Расходы на выплаты персоналу в целях обеспечения выполнения функций государственными (муниципальными) органами, казёнными учреждениями, органами управления государственными внебюджетными фондами</t>
  </si>
  <si>
    <t>Иные бюджетные ассигнования</t>
  </si>
  <si>
    <t>0790000000</t>
  </si>
  <si>
    <t>0790100000</t>
  </si>
  <si>
    <t>079012001С</t>
  </si>
  <si>
    <t>Содержание гидротехнических сооружений, находящихся в муниципальной собственности</t>
  </si>
  <si>
    <t>0406</t>
  </si>
  <si>
    <t>0501</t>
  </si>
  <si>
    <t>Муниципальная программа Старицкого муниципального округа Тверской области "Молодежь Старицкого муниципального округа" на 2023-2027 годы</t>
  </si>
  <si>
    <t>Подпрограмма «Патриотическое воспитание молодых граждан Старицкого муниципального округа»</t>
  </si>
  <si>
    <t>Задача «Содействие развитию гражданско-патриотического и  духовно-нравственного воспитания молодежи»</t>
  </si>
  <si>
    <t>Проведение мероприятий, направленных на формирование позитивного отношения молодежи к военной службе и направленных на духовно-нравственное и патриотическое воспитание молодежи</t>
  </si>
  <si>
    <t xml:space="preserve">Подпрограмма «Создание условий для вовлечения молодежи в общественно-политическую, социально-экономическую и культурную жизнь общества» </t>
  </si>
  <si>
    <t>Задача «Развитие культурно-досугового, художественного творчества молодежи и поддержка детских и молодежных общественных объединений»</t>
  </si>
  <si>
    <t>Подготовка и проведение муниципальных и участие в областных молодежных творческих мероприятиях</t>
  </si>
  <si>
    <t xml:space="preserve">Задача «Формирование условий для гражданского становления и формирования здорового образа жизни» </t>
  </si>
  <si>
    <t>Организация и проведение муниципальных и участие в областных мероприятиях, направленных на формирование гражданского становления и здорового образа жизни молодого поколения</t>
  </si>
  <si>
    <t>Задача «Укрепление правовой, организационной, информационной и материально-технической базы для обеспечения проведений мероприятий молодежной направленности»</t>
  </si>
  <si>
    <t xml:space="preserve">Организация информационного, методического, правового  и  материально-технического обеспечения проведения мероприятий молодёжной направленности </t>
  </si>
  <si>
    <t>0400000000</t>
  </si>
  <si>
    <t>0410000000</t>
  </si>
  <si>
    <t>0410100000</t>
  </si>
  <si>
    <t>041012001Б</t>
  </si>
  <si>
    <t>0420000000</t>
  </si>
  <si>
    <t>0420100000</t>
  </si>
  <si>
    <t>042012001Б</t>
  </si>
  <si>
    <t>0420300000</t>
  </si>
  <si>
    <t>042032002Б</t>
  </si>
  <si>
    <t>0420400000</t>
  </si>
  <si>
    <t>042042003Б</t>
  </si>
  <si>
    <t>0707</t>
  </si>
  <si>
    <t>Подпрограмма "Улучшение жилищных условий молодых семей Старицкого муниципального округа"</t>
  </si>
  <si>
    <t>Задача "Содействие в решении жилищных проблем молодых семей"</t>
  </si>
  <si>
    <t>Реализацию мероприятий по обеспечению жильем молодых семей</t>
  </si>
  <si>
    <t>Социальное обеспечение и иные выплаты населению</t>
  </si>
  <si>
    <t>0430000000</t>
  </si>
  <si>
    <t>0430100000</t>
  </si>
  <si>
    <t>04301L4970</t>
  </si>
  <si>
    <t>1004</t>
  </si>
  <si>
    <t>1003</t>
  </si>
  <si>
    <t>Муниципальная программа Старицкого муниципального округа Тверской области "Развитие физической культуры и спорта Старицкого муниципального округа" на 2023-2027 годы</t>
  </si>
  <si>
    <t xml:space="preserve">Подпрограмма "Развитие детско-юношеского спорта в системе УДОД. Подготовка спортивного резерва, развитие спорта высших достижений" </t>
  </si>
  <si>
    <t>Задача «Развитие детско-юношеского спорта в системе учреждений дополнительного образования детей Старицкого муниципального округа Тверской области"</t>
  </si>
  <si>
    <t>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в целях софинансирования за счет средств бюджета муниципального округа</t>
  </si>
  <si>
    <t>Закупка товаров, работ и услуг для обеспечения  государственных (муниципальных) нужд</t>
  </si>
  <si>
    <t>0300000000</t>
  </si>
  <si>
    <t>0320000000</t>
  </si>
  <si>
    <t>0320100000</t>
  </si>
  <si>
    <t>03201S0480</t>
  </si>
  <si>
    <t>0703</t>
  </si>
  <si>
    <t>Задача «Развитие массового спорта и физкультурно-оздоровительного движения среди всех возрастных групп и категорий  населения Старицкого муниципального округа Тверской области, включая лиц с ограниченными возможностями»</t>
  </si>
  <si>
    <t>Организация и проведение спортивно-массовых мероприятий и соревнований, направленных на физическое воспитание детей, подростков и молодежи, привлечение к здоровому образу жизни взрослого населения в рамках календарного плана на  текущий год</t>
  </si>
  <si>
    <t>Предоставление субсидий бюджетным, автономным учреждениям и иным некоммерческим организациям</t>
  </si>
  <si>
    <t>0310100000</t>
  </si>
  <si>
    <t>031012002Б</t>
  </si>
  <si>
    <t>Задача "Реализация регионального проекта "Спорт-норма жизни" национального проекта "Демография"</t>
  </si>
  <si>
    <t>Приобретение и установка плоскостных спортивных сооружений и оборудования на плоскостные спортивные сооружения на территории Старицкого муниципального округа в целях софинансирования за счет средств бюджета муниципального округа</t>
  </si>
  <si>
    <t>031P500000</t>
  </si>
  <si>
    <t>031P5S0400</t>
  </si>
  <si>
    <t>1101</t>
  </si>
  <si>
    <t>1102</t>
  </si>
  <si>
    <t>Повышение заработной платы педагогическим работникам муниципальных организаций дополнительного образования в целях софинансирования за счет средств бюджета муниципального округа</t>
  </si>
  <si>
    <t>03201S069Г</t>
  </si>
  <si>
    <t>032012001Г</t>
  </si>
  <si>
    <t>Предоставление дополнительного образования спортивной направленности детям</t>
  </si>
  <si>
    <t>Предоставление субсидий  бюджетным, автономным учреждениям и иным некоммерческим организациям</t>
  </si>
  <si>
    <t>Обеспечение спортивной подготовки и резерва для сборных команд области и России по видам спорта</t>
  </si>
  <si>
    <t>032012002Г</t>
  </si>
  <si>
    <t>1103</t>
  </si>
  <si>
    <t>Подпрограмма «Массовая физкультурно-оздоровительная    и спортивная работа»</t>
  </si>
  <si>
    <t>0310000000</t>
  </si>
  <si>
    <t>Муниципальная программа Старицкого муниципального округа Тверской области "Муниципальное управление и гражданское общество Старицкого муниципального округа" на 2023-2027 годы</t>
  </si>
  <si>
    <t>Подпрограмма "Эффективное выполнение Администрацией Старицкого муниципального округа муниципальных функций и государственных полномочий"</t>
  </si>
  <si>
    <t xml:space="preserve">Задача «Обеспечение эффективного выполнения Администрацией Старицкого муниципального округа Тверской области возложенных муниципальных функций и государственных полномочий» </t>
  </si>
  <si>
    <t>Финансовое обеспечение деятельности муниципального казенного учреждения "Хозяйственно-эксплуатационная служба"</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</si>
  <si>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</si>
  <si>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Подпрограмма "Социальная поддержка населения и организация социально-значимых мероприятий на территории Старицкого муниципального округа"</t>
  </si>
  <si>
    <t>0800000000</t>
  </si>
  <si>
    <t>0810000000</t>
  </si>
  <si>
    <t>0810200000</t>
  </si>
  <si>
    <t>081022024Д</t>
  </si>
  <si>
    <t>081022025Д</t>
  </si>
  <si>
    <t>0830000000</t>
  </si>
  <si>
    <t>0830200000</t>
  </si>
  <si>
    <t>Задача «Своевременное предоставление мер социальной поддержки и социальных гарантий отдельным категориям граждан, повышение качества жизни семей, проживающих на территории Старицкого муниципального округа»</t>
  </si>
  <si>
    <t>Выплата пенсий за выслугу лет лицам, ранее находящихся на муниципальной службе и замещающих муниципальные должности Старицкого муниципального округа</t>
  </si>
  <si>
    <t>0830100000</t>
  </si>
  <si>
    <t>083012001Э</t>
  </si>
  <si>
    <t>1001</t>
  </si>
  <si>
    <t xml:space="preserve">Задача «Обеспечение кадровым потенциалом учреждений социальной сферы Старицкого муниципального округа» </t>
  </si>
  <si>
    <t>Социальная поддержка медицинских работников государственных учреждений здравоохранения Тверской области, расположенных на территории Старицкого муниципального округа</t>
  </si>
  <si>
    <t>0810300000</t>
  </si>
  <si>
    <t>081032003Э</t>
  </si>
  <si>
    <t>Обеспечение жилыми помещениями малоимущих многодетных семей, нуждающихся в жилых помещениях в целях софинансирования за счет средств бюджета муниципального округа</t>
  </si>
  <si>
    <t>08301S0290</t>
  </si>
  <si>
    <t>Задача "Обеспечение информационной открытости Администрации Старицкого муниципального округа Тверской области"</t>
  </si>
  <si>
    <t>Поддержка редакций районных и городских газет в целях сфинансирования за счет средств муниципального округа</t>
  </si>
  <si>
    <t>0820100000</t>
  </si>
  <si>
    <t>08201S0320</t>
  </si>
  <si>
    <t>1204</t>
  </si>
  <si>
    <t>Обеспечение деятельности главного администратора (администратора) программы</t>
  </si>
  <si>
    <t>Глава муниципального образования</t>
  </si>
  <si>
    <t>0890000000</t>
  </si>
  <si>
    <t>0890100000</t>
  </si>
  <si>
    <t>089012003С</t>
  </si>
  <si>
    <t>0102</t>
  </si>
  <si>
    <t>089012001С</t>
  </si>
  <si>
    <t>0104</t>
  </si>
  <si>
    <t>Расходы на выплаты персоналу в целях обеспечения выполнения функций государственными (муниципальными) органами, казёнными учреждениями, органами управления  государственными внебюджетными фондами</t>
  </si>
  <si>
    <t>0106</t>
  </si>
  <si>
    <t>Подпрограмма "Обеспечение информационной открытости администрации Старицкого мунициппального округа Тверской области и поддержка общественного сектора"</t>
  </si>
  <si>
    <t>0820000000</t>
  </si>
  <si>
    <t>Расходы не включённые в муниципальные программы Старицкого муниципального округа Тверской области</t>
  </si>
  <si>
    <t>Резервные фонды</t>
  </si>
  <si>
    <t>Резервный фонд администрации Старицкого муниципального округа Тверской области</t>
  </si>
  <si>
    <t>9900000000</t>
  </si>
  <si>
    <t>9920000000</t>
  </si>
  <si>
    <t>992000000Я</t>
  </si>
  <si>
    <t>9990000000</t>
  </si>
  <si>
    <t>999002020Ц</t>
  </si>
  <si>
    <t>Расходы на обеспечение деятельности органов местного самоуправления Старицкого муниципального округа Тверской области</t>
  </si>
  <si>
    <t>Контрольно-счётная палата Старицкого муниципального округа Тверской области</t>
  </si>
  <si>
    <t>0103</t>
  </si>
  <si>
    <t>0111</t>
  </si>
  <si>
    <t>Задача «Организация социально-значимых мероприятий, акций на территории Старицкого муниципального округа»</t>
  </si>
  <si>
    <t>Муниципальная программа Старицкого муниципального округа Тверской области "Развитие культуры Старицкого муниципального округа" на 2023-2027 годы</t>
  </si>
  <si>
    <t>Подпрограмма "Сохранение и развитие культурного потенциала Старицкого муниципального округа"</t>
  </si>
  <si>
    <t>Задача "Сохранение и развитие библиотечного дела"</t>
  </si>
  <si>
    <t xml:space="preserve">Библиотечное обслуживание населения муниципальными бюджетными учреждениями культуры </t>
  </si>
  <si>
    <t>Приобретение материальных запасов для подготовки муниципальных учреждений культуры к отопительному сезону</t>
  </si>
  <si>
    <t>Задача "Улучшение условий для организации досуга населения и обеспечение жителей услугами культурно-досуговых учреждений"</t>
  </si>
  <si>
    <t xml:space="preserve">Создание условий для организации досуга и обеспечения жителей  услугами организации культуры </t>
  </si>
  <si>
    <t>Задача "Укрепление и развитие кадрового потенциала"</t>
  </si>
  <si>
    <t>Проведение конкурса профессионального мастерства среди работников учреждений культуры Старицкого муниципального округа</t>
  </si>
  <si>
    <t>Задача "Поддержка муниципальных учреждений культуры Старицкого муниципального округа Тверской области за счет средств областного бюджета Тверской области"</t>
  </si>
  <si>
    <t>Повышение заработной платы работникам муниципальных учреждений культуры Старицкого муниципального округа Тверской области в целях софинансирования за счет средств бюджета муниципального округа</t>
  </si>
  <si>
    <t>Подпрограмма "Создание условий для повышения качества услуг, предоставляемых муниципальными учреждениями культуры"</t>
  </si>
  <si>
    <t>Задача "Укрепление и модернизация материально-технической базы муниципальных учреждений культуры Старицкого муниципального округа"</t>
  </si>
  <si>
    <t>Проведение ремонта зданий и помещений муниципальных учреждений культуры Старицкого муниципального округа</t>
  </si>
  <si>
    <t>Развитие и модернизация материально-технической базы учреждений культуры Старицкого муниципального округа</t>
  </si>
  <si>
    <t>Обеспечение развития и укрепления материально-технической базы домов культуры в населенных пунктах с числом жителей до 50 тысяч человек</t>
  </si>
  <si>
    <t>Государственная поддержка отрасли культуры (в части мероприятий по модернизации библиотек в части комплектования книжных фондов библиотек муниципальных образований)</t>
  </si>
  <si>
    <t>Задача "Реализация регионального проекта "Культурная среда" в рамках национального проекта "Культура"</t>
  </si>
  <si>
    <t>Развитие сети учреждений культурно-досугового типа</t>
  </si>
  <si>
    <t>Задача "Реализация регионального проекта "Творческие люди" в рамках национального проекта "Культура"</t>
  </si>
  <si>
    <t>Расходы на государственную поддержку отрасли культуры (в части оказания государственной поддержки лучшим сельским учреждениям культуры)</t>
  </si>
  <si>
    <t>Расходы на государственную поддержку отрасли культуры (в части оказания государственной поддержки лучшим работникам сельских учреждений культуры)</t>
  </si>
  <si>
    <t>0200000000</t>
  </si>
  <si>
    <t>0210000000</t>
  </si>
  <si>
    <t>0210100000</t>
  </si>
  <si>
    <t>021012001Г</t>
  </si>
  <si>
    <t>021012002Г</t>
  </si>
  <si>
    <t>0210200000</t>
  </si>
  <si>
    <t>021022002Г</t>
  </si>
  <si>
    <t>021022003Г</t>
  </si>
  <si>
    <t>0210400000</t>
  </si>
  <si>
    <t>021042004Г</t>
  </si>
  <si>
    <t>0210500000</t>
  </si>
  <si>
    <t>02105S068Г</t>
  </si>
  <si>
    <t>0220000000</t>
  </si>
  <si>
    <t>0220100000</t>
  </si>
  <si>
    <t>022012001В</t>
  </si>
  <si>
    <t>022012002В</t>
  </si>
  <si>
    <t>02201L4670</t>
  </si>
  <si>
    <t>02201L5192</t>
  </si>
  <si>
    <t>022A100000</t>
  </si>
  <si>
    <t>022A155130</t>
  </si>
  <si>
    <t>022A200000</t>
  </si>
  <si>
    <t>022A255193</t>
  </si>
  <si>
    <t>022A255194</t>
  </si>
  <si>
    <t>Обеспечение деятельности представительного органа местного самоуправления</t>
  </si>
  <si>
    <t>999002010Ц</t>
  </si>
  <si>
    <t>0801</t>
  </si>
  <si>
    <t>0290000000</t>
  </si>
  <si>
    <t>0290100000</t>
  </si>
  <si>
    <t>029012001С</t>
  </si>
  <si>
    <t>0804</t>
  </si>
  <si>
    <t>Задача "Сохранение и развитие дополнительного образования в сфере культуры"</t>
  </si>
  <si>
    <t>Предоставление дополнительного образования в области культуры</t>
  </si>
  <si>
    <t>Повышение заработной платы педагогическим работникам муниципальных организаций дополнительного образования,в целях софинансирования за счет средств бюджета муниципального округа</t>
  </si>
  <si>
    <t>0210300000</t>
  </si>
  <si>
    <t>021032003Г</t>
  </si>
  <si>
    <t>02103S069Г</t>
  </si>
  <si>
    <t>Муниципальная программа Старицкого муниципального округа Тверской области "Развитие образования Старицкого муниципального округа" на 2023-2027 годы</t>
  </si>
  <si>
    <t>Подпрограмма "Модернизация дошкольного и общего образования как института социального развития"</t>
  </si>
  <si>
    <t>Задача "Обеспечение комплексной деятельности по сохранению и укреплению здоровья школьников, формированию основ здорового образа жизни, создание современной системы оценки индивидуальных образовательных достижений обучающихся"</t>
  </si>
  <si>
    <t>Организация питания детей</t>
  </si>
  <si>
    <t>Организация бесплатного горячего питания обучающихся, получающих начальное общее образование в муниципальных образовательных организациях</t>
  </si>
  <si>
    <t>Укрепление материально-технической базы муниципальных общеобразовательных организаций</t>
  </si>
  <si>
    <t xml:space="preserve">Проведение капитального ремонта и ремонта зданий и помещений муниципальных учреждений общего и среднего образования </t>
  </si>
  <si>
    <t>Укрепление и развитие материально-технической базы муниципальных учреждений общего и среднего образования</t>
  </si>
  <si>
    <t>Создание условий для предоставления общедоступного и бесплатного образования муниципальными бюджетными образовательными учреждениями общего, среднего образования</t>
  </si>
  <si>
    <t>Приобретение материальных запасов для подготовки муниципальных учреждений общего и среднего образования к отопительному сезону</t>
  </si>
  <si>
    <t>Укрепление материально-технической базы муниципальных общеобразовательных организаций в целях софинансирования за счет средств бюджета муниципального округа</t>
  </si>
  <si>
    <t>Задача "Обеспечение равного доступа к качественному образованию"</t>
  </si>
  <si>
    <t>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 в целях софинансирования за счет средств бюджета муниципального округа</t>
  </si>
  <si>
    <t>Организация участия детей и подростков в социально значимых региональных проектах в целях софинансирования за счет средств бюджета муниципального округа</t>
  </si>
  <si>
    <t>0100000000</t>
  </si>
  <si>
    <t>0110000000</t>
  </si>
  <si>
    <t>0110300000</t>
  </si>
  <si>
    <t>011032004Г</t>
  </si>
  <si>
    <t>0110400000</t>
  </si>
  <si>
    <t>011042002В</t>
  </si>
  <si>
    <t>011042003В</t>
  </si>
  <si>
    <t>011042002Г</t>
  </si>
  <si>
    <t>011042003Г</t>
  </si>
  <si>
    <t>01104S0440</t>
  </si>
  <si>
    <t>0110500000</t>
  </si>
  <si>
    <t>01105S025Г</t>
  </si>
  <si>
    <t>01105S108Г</t>
  </si>
  <si>
    <t>0702</t>
  </si>
  <si>
    <t>Задача "Создание условий для реализации основной образовательной программы дошкольного образования"</t>
  </si>
  <si>
    <t xml:space="preserve">Проведение капитального ремонта и ремонта зданий и помещений муниципальных учреждений дошкольного образования </t>
  </si>
  <si>
    <t>Создание условий для предоставления общедоступного и бесплатного образования муниципальными бюджетными учреждениями дошкольного образования</t>
  </si>
  <si>
    <t>Укрепление материально-технической базы муниципальных дошкольных образовательных организаций в целях софинансирования за счет средств бюджета муниципального округа</t>
  </si>
  <si>
    <t>0110100000</t>
  </si>
  <si>
    <t>011012001В</t>
  </si>
  <si>
    <t>011012001Г</t>
  </si>
  <si>
    <t>01101S1040</t>
  </si>
  <si>
    <t>0701</t>
  </si>
  <si>
    <t>Организация отдыха детей в каникулярное время в целях софинансирования за счет средств бюджета муниципального округа</t>
  </si>
  <si>
    <t>01103S024Г</t>
  </si>
  <si>
    <t>Предоставление казенным учреждением услуг муниципальным учреждениям образования Старицкого муниципального округа</t>
  </si>
  <si>
    <t>011052023Д</t>
  </si>
  <si>
    <t>0709</t>
  </si>
  <si>
    <t>0190000000</t>
  </si>
  <si>
    <t>Обеспечивающая программа</t>
  </si>
  <si>
    <t>0190100000</t>
  </si>
  <si>
    <t>019012001С</t>
  </si>
  <si>
    <t>Обеспечение деятельности централизованных бухгалтерий органов местного самоуправления Старицкого муниципального округа Тверской области</t>
  </si>
  <si>
    <t>0120000000</t>
  </si>
  <si>
    <t>Подпрограмма "Модернизация дополнительного образования"</t>
  </si>
  <si>
    <t>0120100000</t>
  </si>
  <si>
    <t>Задача "Обеспечение условий для развития творческих способностей детей и взрослых в системе дополнительного образования"</t>
  </si>
  <si>
    <t>012012001Г</t>
  </si>
  <si>
    <t>Предоставления общедоступного и бесплатного образования муниципальными бюджетными образовательными учреждениями дополнительного образования детей</t>
  </si>
  <si>
    <t>01201S069Г</t>
  </si>
  <si>
    <t>0120200000</t>
  </si>
  <si>
    <t>Задача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счет средств бюджетов бюджетной системы, легкость и оперативность смены осваиваемых образовательных программ"</t>
  </si>
  <si>
    <t>012022002Г</t>
  </si>
  <si>
    <t>Внедрение целевой модели ДОД и деятельность МОЦ</t>
  </si>
  <si>
    <t>012022003Г</t>
  </si>
  <si>
    <t>Обеспечение функционирования модели персонифицированного финансирования дополнительного образования детей</t>
  </si>
  <si>
    <t>Предоставление грантов в форме субсидий на обеспечение функционирования модели персонифицированного финансирования дополнительного образования детей</t>
  </si>
  <si>
    <t>012022001Ж</t>
  </si>
  <si>
    <t>Муниципальная программа Старицкого муниципального округа Тверской области "Создание комфортных условий проживания населения и благоприятной среды для развития экономики Старицкого муниципального округа" на 2023-2027 годы</t>
  </si>
  <si>
    <t>Подпрограмма "Развитие улично-дорожной сети и обеспечение безопасности дорожного движения Старицкого муниципального округа"</t>
  </si>
  <si>
    <t>Задача "Содержание автомобильных дорог общего пользования местного значения и сооружений на них"</t>
  </si>
  <si>
    <t>Осуществление органами местного самоуправления отдельных государственных полномочий Тверской области в сфере осуществления дорожной деятельности</t>
  </si>
  <si>
    <t>Капитальный ремонт и ремонт улично-дорожной сети муниципальных образований Тверской области</t>
  </si>
  <si>
    <t>Содержание и ремонт автомобильных дорог общего пользования местного  значения и сооружений на них, нацеленное на обеспечение их проезжаемости и безопасности</t>
  </si>
  <si>
    <t>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в целях софинансирования за счет средств бюджета муниципального округа</t>
  </si>
  <si>
    <t>Капитальный ремонт и ремонт улично-дорожной сети Старицкого муниципального округа в целях софинансирования за счет средств бюджета муниципального округа</t>
  </si>
  <si>
    <t>Задача "Приведение в нормативное состояние дворовых территорий многоквартирных домов, проездов к дворовым территориям многоквартирных домов населенных пунктов Старицкого муниципального округа"</t>
  </si>
  <si>
    <t>Капитальный ремонт и ремонт дворовых территорий многоквартирных домов, проездов к дворовым территориям многоквартирных домов населенных пунктов</t>
  </si>
  <si>
    <t>Капитальный ремонт и ремонт дворовых территорий многоквартирных домов, проездов к дворовым территориям многоквартирных домов населенных пунктов в целях софинансирования за счет средств бюджета муниципального округа</t>
  </si>
  <si>
    <t>Задача "Реализация регионального проекта "Безопасность дорожного движения" в рамках национального проекта "Безопасные и качественные дороги"</t>
  </si>
  <si>
    <t>Проведение мероприятий в целях обеспечения безопасности дорожного движения на автомобильных дорогах общего пользования местного значения</t>
  </si>
  <si>
    <t>Проведение мероприятий в целях  обеспечения безопасности дорожного движения на автомобильных дорогах общего пользования местного значения в целях софинансирования за счет средств бюджета муниципального округа</t>
  </si>
  <si>
    <t>0600000000</t>
  </si>
  <si>
    <t>0640000000</t>
  </si>
  <si>
    <t>0640100000</t>
  </si>
  <si>
    <t>0640110520</t>
  </si>
  <si>
    <t>0640111050</t>
  </si>
  <si>
    <t>064012001Б</t>
  </si>
  <si>
    <t>06401S0220</t>
  </si>
  <si>
    <t>06401S1050</t>
  </si>
  <si>
    <t>0640200000</t>
  </si>
  <si>
    <t>0640211020</t>
  </si>
  <si>
    <t>06402S1020</t>
  </si>
  <si>
    <t>064R300000</t>
  </si>
  <si>
    <t>064R311090</t>
  </si>
  <si>
    <t>064R3S1090</t>
  </si>
  <si>
    <t>2025 год</t>
  </si>
  <si>
    <t>Подпрограмма "Укрепление позиций малого и среднего предпринимательства на территории Старицкого муниципального округа"</t>
  </si>
  <si>
    <t>Задача "Совершенствование механизмов имущественной и иной поддержки субъектов малого и среднего предпринимательства Старицкого муниципального округа"</t>
  </si>
  <si>
    <t>Содействие развитию малого и среднего предпринимательства в сфере туризма в целях софинансирования за счет средств бюджета муниципального округа</t>
  </si>
  <si>
    <t>0620000000</t>
  </si>
  <si>
    <t>0620200000</t>
  </si>
  <si>
    <t>06202S0860</t>
  </si>
  <si>
    <t>0409</t>
  </si>
  <si>
    <t>Подпрограмма "Благоустройство Старицкого муниципального округа"</t>
  </si>
  <si>
    <t>Задача "Организация деятельности по содержанию мест захоронений и мемориальных сооружений на территории Старицкого муниципального округа"</t>
  </si>
  <si>
    <t>Содержание гражданских кладбищ</t>
  </si>
  <si>
    <t>Содержание и ремонт воинских захоронений и мемориальных сооружений</t>
  </si>
  <si>
    <t>Обустройство и восстановление воинских захоронений в рамках реализации федеральной целевой программы "Увековечение памяти погибших при защите Отечества на 2019-2024 годы"</t>
  </si>
  <si>
    <t>Задача "Организация благоустройства и обеспечение санитарной безопасности на территории Старицкого муниципального округа"</t>
  </si>
  <si>
    <t>Обеспечение уличным освещением</t>
  </si>
  <si>
    <t>Ремонт и обслуживание колодцев</t>
  </si>
  <si>
    <t>Озеленение территории муниципального округа</t>
  </si>
  <si>
    <t>Создание и содержание мест (площадок) накопления твердых коммунальных отходов на территории муниципального округа</t>
  </si>
  <si>
    <t>Ликвидация мест несанкционированного размещения отходов</t>
  </si>
  <si>
    <t>Размещение и содержание малых архитектурных форм на территории муниципального округа</t>
  </si>
  <si>
    <t>Проведение мероприятий по борьбе с борщевиком на территории муниципального округа</t>
  </si>
  <si>
    <t>Проведение работ по поддержанию порядка на территории муниципального округа</t>
  </si>
  <si>
    <t>Задача "Реализация регионального проекта "Формирование комфортной городской среды" в рамках национального проекта "Жилье и городская среда"</t>
  </si>
  <si>
    <t>Реализация программы формирования современной городской среды</t>
  </si>
  <si>
    <t>0650000000</t>
  </si>
  <si>
    <t>0650100000</t>
  </si>
  <si>
    <t>065012001Б</t>
  </si>
  <si>
    <t>065012002Б</t>
  </si>
  <si>
    <t>06501L2990</t>
  </si>
  <si>
    <t>0650200000</t>
  </si>
  <si>
    <t>065022003Б</t>
  </si>
  <si>
    <t>065022004Б</t>
  </si>
  <si>
    <t>065022005Б</t>
  </si>
  <si>
    <t>065022006Б</t>
  </si>
  <si>
    <t>065022007Б</t>
  </si>
  <si>
    <t>065022008Б</t>
  </si>
  <si>
    <t>065022009Б</t>
  </si>
  <si>
    <t>065022010Б</t>
  </si>
  <si>
    <t>065F200000</t>
  </si>
  <si>
    <t>065F255550</t>
  </si>
  <si>
    <t>0503</t>
  </si>
  <si>
    <t>Задача "Оказание социально-значимых бытовых услуг на территории Старицкого муниципального округа"</t>
  </si>
  <si>
    <t>Обеспечение населения услугами общественной бани</t>
  </si>
  <si>
    <t>0650300000</t>
  </si>
  <si>
    <t>065032012Б</t>
  </si>
  <si>
    <t>0505</t>
  </si>
  <si>
    <t>Подпрограмма "Повышение надежности и эффективности функционирования объектов коммунального  хозяйства Старицкого муниципального округа"</t>
  </si>
  <si>
    <t>Задача  "Обеспечение надежности функционирования  объектов коммунальной инфраструктуры"</t>
  </si>
  <si>
    <t>Содержание и ремонт водопроводных сетей и водозаборных сооружений, системы водоотведения</t>
  </si>
  <si>
    <t>Техническое обслуживание и ремонт систем газораспределения</t>
  </si>
  <si>
    <t>Задача  "Реализация регионального проекта "Оздоровление Волги" в рамках национального проекта "Экология""</t>
  </si>
  <si>
    <t>Реализация мероприятий по сокращению доли загрязненных сточных вод</t>
  </si>
  <si>
    <t>Капитальные вложения в объекты государственной (муниципальной) собственности</t>
  </si>
  <si>
    <t>0630000000</t>
  </si>
  <si>
    <t>0630100000</t>
  </si>
  <si>
    <t>063012002Б</t>
  </si>
  <si>
    <t>063012003Б</t>
  </si>
  <si>
    <t>063G600000</t>
  </si>
  <si>
    <t>063G650131</t>
  </si>
  <si>
    <t>0502</t>
  </si>
  <si>
    <t>Задача "Улучшение консультативного и информационного обеспечения субъектов малого и среднего предпринимательства"</t>
  </si>
  <si>
    <t>Организация и проведение семинаров, круглых столов, координационных советов по актуальным вопросам предпринимательства</t>
  </si>
  <si>
    <t>0620100000</t>
  </si>
  <si>
    <t>062012001П</t>
  </si>
  <si>
    <t xml:space="preserve">Муниципальная программа Старицкого района Тверской области "Обеспечение правопорядка и безопасности населения Старицкого муниципального округа" на 2023-2027 годы </t>
  </si>
  <si>
    <t>Подпрограмма "Повышение безопасности дорожного движения на территории Старицкого муниципального округа"</t>
  </si>
  <si>
    <t xml:space="preserve">Задача "Сокращение детского дорожно-транспортного травматизма и формирование профилактических мероприятий среди детей"
 </t>
  </si>
  <si>
    <t>Проведение мероприятий направленных на профилактику детского дорожно-транспортного травматизма "Безопасное колесо" в муниципальных учреждениях дополнительного образования Старицкого муниципального округа</t>
  </si>
  <si>
    <t>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Старицкого муниципального округа"</t>
  </si>
  <si>
    <t>Задача" Усиление антитеррористической защищенности объектов с массовым пребыванием людей в Старицком муниципальном округе"</t>
  </si>
  <si>
    <t>Проведение организационных мероприятий по охране объектов муниципальных учреждений физической культуры и спорта в целях антитеррористической защищенности</t>
  </si>
  <si>
    <t>Проведение организационных мероприятий по охране объектов муниципальных учреждений образования в целях антитеррористической защищенности</t>
  </si>
  <si>
    <t>Подпрограмма "Повышение пожарной безопасности в Старицком муниципальном округе"</t>
  </si>
  <si>
    <t>Задача "Повышение противопожарной защиты объектов с массовым пребыванием людей"</t>
  </si>
  <si>
    <t>Проведение организационно-технических мероприятий по обеспечению пожарной безопасности в муниципальных учреждениях образования</t>
  </si>
  <si>
    <t>Проведение организационно-технических мероприятий по обеспечению пожарной безопасности в муниципальных учреждениях физической культуры и спорта</t>
  </si>
  <si>
    <t>0500000000</t>
  </si>
  <si>
    <t>0510000000</t>
  </si>
  <si>
    <t>0510100000</t>
  </si>
  <si>
    <t>051012001В</t>
  </si>
  <si>
    <t>0550000000</t>
  </si>
  <si>
    <t>0550100000</t>
  </si>
  <si>
    <t>055012005Г</t>
  </si>
  <si>
    <t>055012006Г</t>
  </si>
  <si>
    <t>0560000000</t>
  </si>
  <si>
    <t>0560100000</t>
  </si>
  <si>
    <t>056012003Г</t>
  </si>
  <si>
    <t>056012006Г</t>
  </si>
  <si>
    <t>056012024Д</t>
  </si>
  <si>
    <t>Задача "Предотвращение и ликвидация пожаров на территории Старицкого муниципального округа"</t>
  </si>
  <si>
    <t>Обеспечение первичных мер пожарной безопасности, проведение работ по противопожарным мероприятиям</t>
  </si>
  <si>
    <t>0560200000</t>
  </si>
  <si>
    <t>056022002Б</t>
  </si>
  <si>
    <t>0310</t>
  </si>
  <si>
    <t>Подпрограмма "Защита населения и территорий Старицкого муниципального округа от чрезвычайных ситуаций природного и техногенного характера"</t>
  </si>
  <si>
    <t>Задача "Взаимодействие с гражданским обществом"</t>
  </si>
  <si>
    <t xml:space="preserve">Финансовое обеспечение деятельности муниципального казенного учреждения "Единая дежурно-диспетчерская служба" </t>
  </si>
  <si>
    <t>0540000000</t>
  </si>
  <si>
    <t>0540200000</t>
  </si>
  <si>
    <t>054022023Д</t>
  </si>
  <si>
    <t>Задача "Формирование у молодежи ценностного отношения к здоровью и  противодействию вредным привычкам"</t>
  </si>
  <si>
    <t>Изготовление и распространение тематической информационной и методической литературы</t>
  </si>
  <si>
    <t>0520000000</t>
  </si>
  <si>
    <t>0520400000</t>
  </si>
  <si>
    <t>052042001Б</t>
  </si>
  <si>
    <t>0314</t>
  </si>
  <si>
    <t>Проведение организационных мероприятий по охране объектов муниципальных учреждений культуры в целях антитеррористической защищенности</t>
  </si>
  <si>
    <t>055012007Г</t>
  </si>
  <si>
    <t>Проведение организационно-технических мероприятий по обеспечению пожарной безопасности в муниципальных учреждениях культуры</t>
  </si>
  <si>
    <t>056012004Г</t>
  </si>
  <si>
    <t>Оборудование объектов (территорий) муниципальных учреждений образования в соответствии с требованиями антитеррористической защищенностью</t>
  </si>
  <si>
    <t>055012005В</t>
  </si>
  <si>
    <t>Установка и модернизация системы первичных мер пожарной безопасности в муниципальных учреждениях образования</t>
  </si>
  <si>
    <t>056012001В</t>
  </si>
  <si>
    <t>МУНИЦИПАЛЬНЫЕ ПРОГРАММЫ</t>
  </si>
  <si>
    <t>Всего расходов</t>
  </si>
  <si>
    <t>0710100000</t>
  </si>
  <si>
    <t>071012001Б</t>
  </si>
  <si>
    <t>071012002Б</t>
  </si>
  <si>
    <t>071012003Б</t>
  </si>
  <si>
    <t>071012004Б</t>
  </si>
  <si>
    <t>0710200000</t>
  </si>
  <si>
    <t>071022005Б</t>
  </si>
  <si>
    <t>071022006Б</t>
  </si>
  <si>
    <t>Финансовое обеспечение деятельности муниципального казенного учреждения Хозяйственно-эксплуатационная служба сельских территорий Старицкого муниципального округа Тверской области"</t>
  </si>
  <si>
    <t>089012002С</t>
  </si>
  <si>
    <t>Расходы по обеспечению деятельности органов управления сельской территорией Старицкого муниципального округа Тверской области</t>
  </si>
  <si>
    <t>0830110820</t>
  </si>
  <si>
    <t>Осуществление государственных полномочий по обеспечению благоустроенными жилыми помещениями специализированного жилого фонда детей-сирот, детей, оставшимся без попечения родителей, лиц из их числа по договорам найма специализированных жилых помещений за счет средств областного бюджета Тверской области</t>
  </si>
  <si>
    <t>0820110320</t>
  </si>
  <si>
    <t>07101L5990</t>
  </si>
  <si>
    <t xml:space="preserve">Подготовка проектов межевания земельных участков и проведение кадастровых работ </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</si>
  <si>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</si>
  <si>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0810251200</t>
  </si>
  <si>
    <t>0105</t>
  </si>
  <si>
    <t>Реализация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</si>
  <si>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0810210540</t>
  </si>
  <si>
    <t>Осуществление первичного воинского учета органами местного самоуправления поселений, муниципальных и городских округов</t>
  </si>
  <si>
    <t>0810251180</t>
  </si>
  <si>
    <t>0203</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</si>
  <si>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общеобразовательных учреждениях</t>
  </si>
  <si>
    <t>0110310240</t>
  </si>
  <si>
    <t>Организация отдыха детей в каникулярное время</t>
  </si>
  <si>
    <t>0110410750</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</si>
  <si>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</si>
  <si>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Выплата ежемесячного денежного вознаграждения за классное руководство педагогическим работникам муниципальных общеобразовательных организаций</t>
  </si>
  <si>
    <t>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t>
  </si>
  <si>
    <t>Повышение заработной платы педагогическим работникам муниципальных организаций дополнительного образования</t>
  </si>
  <si>
    <t>0120110690</t>
  </si>
  <si>
    <t>Осуществление переданных полномочий Российской Федерации на государственную регистрацию актов гражданского состояния</t>
  </si>
  <si>
    <t>0810259302</t>
  </si>
  <si>
    <t>0304</t>
  </si>
  <si>
    <t>0320110690</t>
  </si>
  <si>
    <t>Подпрограмма "Профилактика безнадзорности и правонарушений несовершеннолетних на территории Старицкого муниципального округа"</t>
  </si>
  <si>
    <t>Задача "Снижение уровня подростковой преступности на территории Старицкого муниципального округа"</t>
  </si>
  <si>
    <t>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t>
  </si>
  <si>
    <t>0530000000</t>
  </si>
  <si>
    <t>0530100000</t>
  </si>
  <si>
    <t>0530110510</t>
  </si>
  <si>
    <t>0110110740</t>
  </si>
  <si>
    <t>0210310690</t>
  </si>
  <si>
    <t>0210510680</t>
  </si>
  <si>
    <t>Повышение заработной платы работникам муниципальных учреждений культуры Тверской области</t>
  </si>
  <si>
    <t>0110453031</t>
  </si>
  <si>
    <t>0110510250</t>
  </si>
  <si>
    <t>0110511080</t>
  </si>
  <si>
    <t xml:space="preserve">Организация участия детей и подростков в социально значимых региональных проектах </t>
  </si>
  <si>
    <t>Осуществление отдельных государственных полномочий Тверской области по предоставленю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</si>
  <si>
    <t>0830110560</t>
  </si>
  <si>
    <t>Задача "Обеспечение высокого качества услуг дошкольного образования, создание современной системы оценки интегративных качеств воспитанников"</t>
  </si>
  <si>
    <t xml:space="preserve">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 </t>
  </si>
  <si>
    <t>0110200000</t>
  </si>
  <si>
    <t>0110210500</t>
  </si>
  <si>
    <t>Поддержка редакций районных и городских газет</t>
  </si>
  <si>
    <t>01103L3041</t>
  </si>
  <si>
    <t>Задача "Обеспечение условий для достижения школьниками Старицкого муниципального округа новых образовательных результатов"</t>
  </si>
  <si>
    <t>012012002В</t>
  </si>
  <si>
    <t>Проведение капитального ремонта и ремонта зданий и помещений  муниципальных учреждений дополнительного образования</t>
  </si>
  <si>
    <t>083012002Б</t>
  </si>
  <si>
    <t>Управление муниципальным имуществом</t>
  </si>
  <si>
    <t>071022007Б</t>
  </si>
  <si>
    <t>05501S0440</t>
  </si>
  <si>
    <t>0405</t>
  </si>
  <si>
    <t>0320200000</t>
  </si>
  <si>
    <t>Организация отдыха и оздоровления детей Старицкого муниципального округа</t>
  </si>
  <si>
    <t>032012008Г</t>
  </si>
  <si>
    <t>063012011Б</t>
  </si>
  <si>
    <t>Расходы на развитие системы газоснабжения населенных пунктов</t>
  </si>
  <si>
    <t>Задача "Укрепление и модернизация материально-технической базы учреждений физической культуры и спорта Старицкого муниципального округа Тверской области"</t>
  </si>
  <si>
    <t>Подпрограмма "Комплексные меры противодействия злоупотреблению наркотическими средствами, психотропными веществами и их незаконному обороту на территории Старицкого муниципального округа"</t>
  </si>
  <si>
    <t>0550110440</t>
  </si>
  <si>
    <t>Приложение 7                                                                                                                                                                                                                                                                           к решению Думы Старицкого муниципального округа                                                                                                                                                                         Тверской области "О бюджете Старицкого муниципального                                                                                                                                                           округа Тверской области на 2024 год и на плановый                                                                                                                                                                          период 2025 и 2026 годов"</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</si>
  <si>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по главным распорядителям средств бюджета муниципального округа, разделам, подразделам классификации расходов бюджетов на 2024 год и на плановый период 2025 и 2026 годов</t>
  </si>
  <si>
    <t>2026 год</t>
  </si>
  <si>
    <t>019002002Д</t>
  </si>
  <si>
    <t>01101S9074</t>
  </si>
  <si>
    <t xml:space="preserve">Расходы на реализацию программ по поддержке местных инициатив за счет средств местного бюджета, поступлений от юридических лиц и вкладов граждан (Благоустройство территории МБДОУ "Детский сад №3 г.Старица") </t>
  </si>
  <si>
    <t>011ЕВ51790</t>
  </si>
  <si>
    <r>
      <t>Задача</t>
    </r>
    <r>
      <rPr>
        <b/>
        <sz val="10"/>
        <color theme="1"/>
        <rFont val="Times New Roman"/>
        <family val="1"/>
        <charset val="204"/>
      </rPr>
      <t xml:space="preserve"> </t>
    </r>
    <r>
      <rPr>
        <sz val="10"/>
        <color theme="1"/>
        <rFont val="Times New Roman"/>
        <family val="1"/>
        <charset val="204"/>
      </rPr>
      <t>"Региональный проект "Патриотическое воспитание граждан Российской Федерации" национального проекта "Образование"</t>
    </r>
  </si>
  <si>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</si>
  <si>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0540100000</t>
  </si>
  <si>
    <t>Задача "Повышение готовности органов местного самоуправления Старицкого муниципального округа по защите населения и территорий от чрезвычайных ситуаций муниципального характера"</t>
  </si>
  <si>
    <t>Обучение по ГО и ЧС работников муниципальных учреждений</t>
  </si>
  <si>
    <t>054012001Г</t>
  </si>
  <si>
    <t>0550200000</t>
  </si>
  <si>
    <t>055022002Г</t>
  </si>
  <si>
    <t>Задача "Повышение эффективности обучения населения Старицкого муниципального округа мерам антитеррористической безопасности"</t>
  </si>
  <si>
    <t>Обучение по антитеррористической защищенности работников муниципальных учреждений</t>
  </si>
  <si>
    <t>056012008Г</t>
  </si>
  <si>
    <t>Обучение по пожарной безопасности работников муниципальных учреждений</t>
  </si>
  <si>
    <t>03202S9075</t>
  </si>
  <si>
    <t>03202S9076</t>
  </si>
  <si>
    <t>03202S9077</t>
  </si>
  <si>
    <t>03202S9078</t>
  </si>
  <si>
    <t>011042004И</t>
  </si>
  <si>
    <t>Строительство, реконструкция муниципальных  объектов образования</t>
  </si>
  <si>
    <t>Улучшение жилищных условий граждан РФ, проживающих на сельских территориях Старицкого муниципального округа Тверской области</t>
  </si>
  <si>
    <t>083022002Б</t>
  </si>
  <si>
    <t>Проведение мероприятий с участием Главы муниципального округа</t>
  </si>
  <si>
    <t>07101L5110</t>
  </si>
  <si>
    <t>Проведение комплексных кадастровых работ</t>
  </si>
  <si>
    <t>06301S9036</t>
  </si>
  <si>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артезианской скважины на ул. Лесная, д. Берново Старицкого муниципального округа Тверской области)</t>
  </si>
  <si>
    <t>02201S1310</t>
  </si>
  <si>
    <t>02201S9070</t>
  </si>
  <si>
    <t>02201S9071</t>
  </si>
  <si>
    <t>02201S9072</t>
  </si>
  <si>
    <t>02201S9073</t>
  </si>
  <si>
    <t>Обеспечение муниципальных учреждений культурно-досугового типа автотранспортом для перевозки участников творческих коллективов в целях софинансирования за счет средств бюджета муниципального округа</t>
  </si>
  <si>
    <t>Расходы на реализацию программ по поддержке местных инициатив за счет средств местного бюджета, поступлений от юридических лиц и вкладов граждан (Текущий ремонт фасада МБУК «СДК», расположенного по адресу: Тверская область, г. Старица, ул. Володарского, д.4)</t>
  </si>
  <si>
    <t>Расходы на реализацию программ по поддержке местных инициатив за счет средств местного бюджета, поступлений от юридических лиц и вкладов граждан (Текущий ремонт здания Юрьевского Дома культуры – филиала МБУК «Старицкий ДК» по адресу: Тверская область, д. Юрьевское ул. Центральная, д. 54)</t>
  </si>
  <si>
    <t>06301S9037</t>
  </si>
  <si>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артезианской скважины на ул. Братская д. Берново Старицкого муниципального округа Тверской области)</t>
  </si>
  <si>
    <t>06301S9038</t>
  </si>
  <si>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участка водопроводных сетей д. Заречье Старицкого муниципального округа Тверской области)</t>
  </si>
  <si>
    <t>06301S9039</t>
  </si>
  <si>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водопроводной сети по ул. Сотчино  с. Емельяново Старицкого муниципального округа Тверской области  (3 этап))</t>
  </si>
  <si>
    <t>06301S9040</t>
  </si>
  <si>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артезианской скважины  с. Емельяново ул. Сотчино Старицкого муниципального округа Тверской области)</t>
  </si>
  <si>
    <t>06301S9041</t>
  </si>
  <si>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водопроводных сетей в д. Елизаветкино Старицкого муниципального округа Тверской области)</t>
  </si>
  <si>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здания насосной с артезианской скважиной  в д. Чукавино Старицкого муниципального округа Тверской области)</t>
  </si>
  <si>
    <t>06301S9042</t>
  </si>
  <si>
    <t>06301S9043</t>
  </si>
  <si>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участка водопроводных сетей д.Рясня-д.Ялыгино (в д.Рясня) Старицкого муниципального округа Тверской области (второй этап))</t>
  </si>
  <si>
    <t>06301S9044</t>
  </si>
  <si>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участка водопроводных сетей д. Турково Старицкого муниципального округа Тверской области (первый этап))</t>
  </si>
  <si>
    <t>06301S9045</t>
  </si>
  <si>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участка водопроводных сетей д. Бережки Старицкого муниципального округа Тверской области (первый этап))</t>
  </si>
  <si>
    <t>06301S9046</t>
  </si>
  <si>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водопроводной сети в д. Броды Старицкого муниципального округа Тверской области. Часть 2)</t>
  </si>
  <si>
    <t>06301S9047</t>
  </si>
  <si>
    <t>06301S9048</t>
  </si>
  <si>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водопроводной сети в д. Иверовское  Старицкого муниципального округа Тверской области. 1 Часть)</t>
  </si>
  <si>
    <t>06301S9049</t>
  </si>
  <si>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водопроводной сети в д. Пентурово Старицкого муниципального округа Тверской области)</t>
  </si>
  <si>
    <t>06301S9050</t>
  </si>
  <si>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участка водопроводных сетей в д. Новое (1 этап) Старицкого муниципального округа Тверской области)</t>
  </si>
  <si>
    <t>06301S9051</t>
  </si>
  <si>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участка водопроводных сетей в д. Новое (2 этап)  Старицкого муниципального округа Тверской области)</t>
  </si>
  <si>
    <t>06301S9052</t>
  </si>
  <si>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участка водопроводных сетей на ст. Старица ул. Гоголева - ул. Колхозная (1 этап) Старицкого муниципального округа Тверской области)</t>
  </si>
  <si>
    <t>06301S9053</t>
  </si>
  <si>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участка водопроводных сетей в д. Братково Старицкого муниципального округа Тверской области)</t>
  </si>
  <si>
    <t>06301S9079</t>
  </si>
  <si>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водопроводной сети по ул. Советская, ул. Захарова с. Емельяново Старицкого муниципального округа Тверской области (3 часть))</t>
  </si>
  <si>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водопроводной сети в д. Коньково Старицкого муниципального округа Тверской области. Часть 2)</t>
  </si>
  <si>
    <t>055012006В</t>
  </si>
  <si>
    <t>Оборудование объектов (территорий) муниципальных учреждений культуры в соответствии с требованиями антитеррористической защищенностью</t>
  </si>
  <si>
    <t>056012002В</t>
  </si>
  <si>
    <t>Установка и модернизация системы первичных мер пожарной безопасности в муниципальных учреждениях культуры</t>
  </si>
  <si>
    <t>083022001Б</t>
  </si>
  <si>
    <t xml:space="preserve">Проведение социально-значимых мероприятий, акций </t>
  </si>
  <si>
    <t>06501S9054</t>
  </si>
  <si>
    <t>Расходы на реализацию программ по поддержке местных инициатив за счет средств местного бюджета, поступлений от юридических лиц и вкладов граждан (Благоустройство  гражданского кладбища  вблизи д.Гвоздево (1 этап) Старицкого муниципального округа Тверской области)</t>
  </si>
  <si>
    <t>0650211450</t>
  </si>
  <si>
    <t>Поддержка обустройства мест массового отдыха населения (городских парков)</t>
  </si>
  <si>
    <t>06502S1450</t>
  </si>
  <si>
    <t>Поддержка обустройства мест массового отдыха населения (городских парков) в целях софинансирования за счет средств бюджета муниципального округа</t>
  </si>
  <si>
    <t>06502S9055</t>
  </si>
  <si>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снегоуборочной машины  для нужд с. Емельяново Старицкого муниципального округа)</t>
  </si>
  <si>
    <t>06502S9056</t>
  </si>
  <si>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и установка детской игровой площадки в д.Сорокино Старицкого муниципального округа Тверской области)</t>
  </si>
  <si>
    <t>06502S9057</t>
  </si>
  <si>
    <t>Расходы на реализацию программ по поддержке местных инициатив за счет средств местного бюджета, поступлений от юридических лиц и вкладов граждан (Устройство уличного освещения в д. Дмитрово, д. Кузнецовка Старицкого муниципального округа Тверской области)</t>
  </si>
  <si>
    <t>06502S9058</t>
  </si>
  <si>
    <t>Расходы на реализацию программ по поддержке местных инициатив за счет средств местного бюджета, поступлений от юридических лиц и вкладов граждан (Устройство уличного освещения по ул.Советская, ул.Заводская в д.Степурино Старицкого муниципального округа Тверской области)</t>
  </si>
  <si>
    <t>06502S9059</t>
  </si>
  <si>
    <t>Расходы на реализацию программ по поддержке местных инициатив за счет средств местного бюджета, поступлений от юридических лиц и вкладов граждан (Устройство уличного освещения по д.Бабынино Старицкого муниципального округа Тверской области)</t>
  </si>
  <si>
    <t>06502S9060</t>
  </si>
  <si>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сценического сборно-разборного комплекса для нужд с.Луковниково Старицкого муниципального округа)</t>
  </si>
  <si>
    <t>06502S9061</t>
  </si>
  <si>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и установка спортивного оборудования  в  д. Паньково Старицкого муниципального округа Тверской области)</t>
  </si>
  <si>
    <t>06502S9062</t>
  </si>
  <si>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и установка детской игровой площадки в д.Паньково Старицкого муниципального округа Тверской области)</t>
  </si>
  <si>
    <t>06502S9063</t>
  </si>
  <si>
    <t>Расходы на реализацию программ по поддержке местных инициатив за счет средств местного бюджета, поступлений от юридических лиц и вкладов граждан (Устройство детской игровой площадки в д. Красное Старицкого муниципального округа Тверской области)</t>
  </si>
  <si>
    <t>06502S9064</t>
  </si>
  <si>
    <t>Расходы на реализацию программ по поддержке местных инициатив за счет средств местного бюджета, поступлений от юридических лиц и вкладов граждан (Обустройство контейнерных площадок для накопления ТКО на ст. Старица, д. Кореничено, д. Красное, д. Мартьяново, д. Братково, д. Ильинское, д. Ищино, д. Максимово, д. Покровское Старицкого муниципального округа Тверской области)</t>
  </si>
  <si>
    <t>06502S9065</t>
  </si>
  <si>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газонокосилки бензиновой (2 шт.) для нужд Старицкого муниципального округа)</t>
  </si>
  <si>
    <t>06502S9066</t>
  </si>
  <si>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поливомоечного оборудования на полуприцепе для нужд Старицкого муниципального округа)</t>
  </si>
  <si>
    <t>06502S9067</t>
  </si>
  <si>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навесного оборудования (отвал бульдозерный гидроповоротный) для нужд Старицкого муниципального округа)</t>
  </si>
  <si>
    <t>06502S9068</t>
  </si>
  <si>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навесного оборудования для спецтехники (оборудование щеточное) для нужд Старицкого муниципального округа)</t>
  </si>
  <si>
    <t>06502S9069</t>
  </si>
  <si>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снегоочистителя самоходного (2 шт.) для нужд Старицкого муниципального округа)</t>
  </si>
  <si>
    <t>0650400000</t>
  </si>
  <si>
    <t>0650429000</t>
  </si>
  <si>
    <t>Задача "Реализация инициативных проектов на территории Старицкого муниципального округа"</t>
  </si>
  <si>
    <t>Реализация инициативных проектов на территории Старицкого муниципального округа (нераспределенные средства)</t>
  </si>
  <si>
    <t>011ЕВ00000</t>
  </si>
  <si>
    <t xml:space="preserve">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фасада здания   МБУДО "Спортивная школа" в г.Старица Тверской области в осях 1-3) </t>
  </si>
  <si>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фасада здания   МБУДО "Спортивная школа" в г.Старица Тверской области в осях 3-1)</t>
  </si>
  <si>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фасада здания МБУДО "Спортивная школа" в г.Старица Тверской области в осях А-Б)</t>
  </si>
  <si>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фасада здания МБУДО "Спортивная школа" в г.Старица Тверской области в осях Б-А)</t>
  </si>
  <si>
    <t>Расходы на реализацию программ по поддержке местных инициатив за счет средств местного бюджета, поступлений от юридических лиц и вкладов граждан (Благоустройство территории Бабинского ДК - филиал МБУК «Старицкий ДК им. Я.С. Потапова» Старицкого муниципального округа Тверской области)</t>
  </si>
  <si>
    <t>Расходы на реализацию программ по поддержке местных инициатив за счет средств местного бюджета, поступлений от юридических лиц и вкладов граждан (Благоустройство территории Орешкинского ДК - филиал МБУК «Старицкий ДК им. Я.С. Потапова» Старицкого муниципального округа Тверской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</si>
</sst>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1" x14ac:knownFonts="1">
    <font>
      <sz val="11"/>
      <color theme="1"/>
      <name val="Calibri"/>
      <family val="2"/>
      <charset val="204"/>
      <scheme val="minor"/>
    </font>
    <font>
      <sz val="10"/>
      <name val="Times New Roman"/>
      <family val="1"/>
      <charset val="204"/>
    </font>
    <font>
      <sz val="10"/>
      <color theme="1"/>
      <name val="Times New Roman"/>
      <family val="1"/>
      <charset val="204"/>
    </font>
    <font>
      <sz val="9"/>
      <color theme="1"/>
      <name val="Times New Roman"/>
      <family val="1"/>
      <charset val="204"/>
    </font>
    <font>
      <sz val="11"/>
      <color theme="1"/>
      <name val="Times New Roman"/>
      <family val="1"/>
      <charset val="204"/>
    </font>
    <font>
      <sz val="11"/>
      <color indexed="8"/>
      <name val="Calibri"/>
      <family val="2"/>
      <charset val="204"/>
    </font>
    <font>
      <sz val="10"/>
      <name val="Times New Roman"/>
      <family val="1"/>
      <charset val="204"/>
    </font>
    <font>
      <sz val="10"/>
      <name val="Times New Roman"/>
      <family val="1"/>
      <charset val="204"/>
    </font>
    <font>
      <b/>
      <sz val="10"/>
      <color theme="1"/>
      <name val="Times New Roman"/>
      <family val="1"/>
      <charset val="204"/>
    </font>
    <font>
      <sz val="10"/>
      <color theme="1"/>
      <name val="Times New Roman"/>
    </font>
    <font>
      <sz val="10"/>
      <name val="Times New Roman"/>
    </font>
  </fonts>
  <fills count="6">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indexed="9"/>
        <bgColor indexed="64"/>
      </patternFill>
    </fill>
    <fill>
      <patternFill patternType="solid">
        <fgColor theme="7"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5" fillId="0" borderId="0"/>
  </cellStyleXfs>
  <cellXfs count="85">
    <xf numFmtId="0" fontId="0" fillId="0" borderId="0" xfId="0"/>
    <xf numFmtId="49"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164" fontId="3" fillId="0" borderId="2" xfId="0" applyNumberFormat="1" applyFont="1" applyBorder="1" applyAlignment="1">
      <alignment horizontal="center" vertical="center" wrapText="1"/>
    </xf>
    <xf numFmtId="49" fontId="2" fillId="0" borderId="1" xfId="0" applyNumberFormat="1" applyFont="1" applyBorder="1" applyAlignment="1">
      <alignment horizontal="center" vertical="top"/>
    </xf>
    <xf numFmtId="0" fontId="2" fillId="0" borderId="1" xfId="0" applyFont="1" applyBorder="1" applyAlignment="1">
      <alignment horizontal="left" vertical="top" wrapText="1"/>
    </xf>
    <xf numFmtId="0" fontId="1" fillId="0" borderId="1" xfId="0" applyFont="1" applyFill="1" applyBorder="1" applyAlignment="1">
      <alignment horizontal="left" vertical="top" wrapText="1"/>
    </xf>
    <xf numFmtId="164" fontId="2" fillId="0" borderId="1" xfId="0" applyNumberFormat="1" applyFont="1" applyBorder="1" applyAlignment="1">
      <alignment horizontal="right" vertical="top"/>
    </xf>
    <xf numFmtId="0" fontId="2" fillId="0" borderId="1" xfId="0" applyFont="1" applyBorder="1" applyAlignment="1">
      <alignment horizontal="center" vertical="top"/>
    </xf>
    <xf numFmtId="0" fontId="1" fillId="2" borderId="1" xfId="0" applyFont="1" applyFill="1" applyBorder="1" applyAlignment="1">
      <alignment vertical="top" wrapText="1"/>
    </xf>
    <xf numFmtId="0" fontId="2" fillId="3" borderId="1" xfId="0" applyFont="1" applyFill="1" applyBorder="1" applyAlignment="1">
      <alignment horizontal="left" vertical="top" wrapText="1"/>
    </xf>
    <xf numFmtId="164" fontId="2" fillId="3" borderId="1" xfId="0" applyNumberFormat="1" applyFont="1" applyFill="1" applyBorder="1" applyAlignment="1">
      <alignment horizontal="right" vertical="top"/>
    </xf>
    <xf numFmtId="49" fontId="2" fillId="3" borderId="1" xfId="0" applyNumberFormat="1" applyFont="1" applyFill="1" applyBorder="1" applyAlignment="1">
      <alignment horizontal="center" vertical="top"/>
    </xf>
    <xf numFmtId="0" fontId="2" fillId="3" borderId="1" xfId="0" applyFont="1" applyFill="1" applyBorder="1" applyAlignment="1">
      <alignment horizontal="center" vertical="top"/>
    </xf>
    <xf numFmtId="0" fontId="2" fillId="0" borderId="1" xfId="0" applyFont="1" applyBorder="1" applyAlignment="1">
      <alignment vertical="top"/>
    </xf>
    <xf numFmtId="0" fontId="2" fillId="0" borderId="1" xfId="0" applyFont="1" applyBorder="1" applyAlignment="1">
      <alignment vertical="top" wrapText="1"/>
    </xf>
    <xf numFmtId="0" fontId="0" fillId="0" borderId="1" xfId="0" applyBorder="1"/>
    <xf numFmtId="0" fontId="2" fillId="3" borderId="1" xfId="0" applyFont="1" applyFill="1" applyBorder="1" applyAlignment="1">
      <alignment vertical="top" wrapText="1"/>
    </xf>
    <xf numFmtId="0" fontId="1" fillId="0" borderId="1" xfId="0" applyFont="1" applyFill="1" applyBorder="1" applyAlignment="1">
      <alignment vertical="top" wrapText="1"/>
    </xf>
    <xf numFmtId="164" fontId="2" fillId="2" borderId="1" xfId="0" applyNumberFormat="1" applyFont="1" applyFill="1" applyBorder="1" applyAlignment="1">
      <alignment horizontal="right" vertical="top"/>
    </xf>
    <xf numFmtId="0" fontId="2" fillId="2" borderId="1" xfId="0" applyFont="1" applyFill="1" applyBorder="1" applyAlignment="1">
      <alignment vertical="top" wrapText="1"/>
    </xf>
    <xf numFmtId="49" fontId="2" fillId="0" borderId="1" xfId="0" applyNumberFormat="1" applyFont="1" applyFill="1" applyBorder="1" applyAlignment="1">
      <alignment horizontal="center" vertical="top"/>
    </xf>
    <xf numFmtId="0" fontId="2" fillId="3" borderId="2" xfId="0" applyFont="1" applyFill="1" applyBorder="1" applyAlignment="1">
      <alignment horizontal="center" vertical="center" wrapText="1"/>
    </xf>
    <xf numFmtId="49" fontId="2" fillId="3" borderId="2"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49" fontId="2" fillId="2" borderId="1" xfId="0" applyNumberFormat="1" applyFont="1" applyFill="1" applyBorder="1" applyAlignment="1">
      <alignment horizontal="center" vertical="center"/>
    </xf>
    <xf numFmtId="0" fontId="2" fillId="0" borderId="2" xfId="0" applyFont="1" applyBorder="1" applyAlignment="1">
      <alignment horizontal="center" vertical="top"/>
    </xf>
    <xf numFmtId="49" fontId="2" fillId="0" borderId="2" xfId="0" applyNumberFormat="1" applyFont="1" applyBorder="1" applyAlignment="1">
      <alignment horizontal="center" vertical="top"/>
    </xf>
    <xf numFmtId="0" fontId="2" fillId="0" borderId="1" xfId="0" applyFont="1" applyFill="1" applyBorder="1" applyAlignment="1">
      <alignment horizontal="left" vertical="top" wrapText="1"/>
    </xf>
    <xf numFmtId="164" fontId="2" fillId="0" borderId="1" xfId="0" applyNumberFormat="1" applyFont="1" applyFill="1" applyBorder="1" applyAlignment="1">
      <alignment horizontal="right" vertical="top"/>
    </xf>
    <xf numFmtId="0" fontId="2" fillId="0" borderId="1" xfId="0" applyFont="1" applyFill="1" applyBorder="1" applyAlignment="1">
      <alignment vertical="top" wrapText="1"/>
    </xf>
    <xf numFmtId="165" fontId="1" fillId="0" borderId="1" xfId="0" applyNumberFormat="1" applyFont="1" applyFill="1" applyBorder="1" applyAlignment="1">
      <alignment horizontal="left" vertical="top" wrapText="1"/>
    </xf>
    <xf numFmtId="0" fontId="4" fillId="0" borderId="1" xfId="0" applyFont="1" applyBorder="1"/>
    <xf numFmtId="0" fontId="4" fillId="3" borderId="1" xfId="0" applyFont="1" applyFill="1" applyBorder="1"/>
    <xf numFmtId="49" fontId="2" fillId="2" borderId="1" xfId="0" applyNumberFormat="1" applyFont="1" applyFill="1" applyBorder="1" applyAlignment="1">
      <alignment horizontal="center" vertical="top" wrapText="1"/>
    </xf>
    <xf numFmtId="0" fontId="2" fillId="2" borderId="1" xfId="0" applyFont="1" applyFill="1" applyBorder="1" applyAlignment="1">
      <alignment horizontal="left" vertical="top" wrapText="1"/>
    </xf>
    <xf numFmtId="164" fontId="1" fillId="0" borderId="1" xfId="0" applyNumberFormat="1" applyFont="1" applyFill="1" applyBorder="1" applyAlignment="1">
      <alignment horizontal="right" vertical="top"/>
    </xf>
    <xf numFmtId="49" fontId="2" fillId="2"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0" fontId="2" fillId="0" borderId="1" xfId="0" applyFont="1" applyBorder="1" applyAlignment="1">
      <alignment horizontal="left" vertical="top"/>
    </xf>
    <xf numFmtId="0" fontId="1" fillId="2" borderId="1" xfId="0" applyFont="1" applyFill="1" applyBorder="1" applyAlignment="1">
      <alignment horizontal="left" vertical="top" wrapText="1"/>
    </xf>
    <xf numFmtId="164" fontId="1" fillId="2" borderId="1" xfId="0" applyNumberFormat="1" applyFont="1" applyFill="1" applyBorder="1" applyAlignment="1">
      <alignment horizontal="right" vertical="top"/>
    </xf>
    <xf numFmtId="164" fontId="2" fillId="2" borderId="1" xfId="0" applyNumberFormat="1" applyFont="1" applyFill="1" applyBorder="1" applyAlignment="1">
      <alignment vertical="top"/>
    </xf>
    <xf numFmtId="164" fontId="1" fillId="2" borderId="1" xfId="0" applyNumberFormat="1" applyFont="1" applyFill="1" applyBorder="1" applyAlignment="1">
      <alignment vertical="top"/>
    </xf>
    <xf numFmtId="0" fontId="2" fillId="0" borderId="1" xfId="0" applyFont="1" applyFill="1" applyBorder="1" applyAlignment="1">
      <alignment horizontal="center" vertical="top"/>
    </xf>
    <xf numFmtId="0" fontId="1" fillId="0" borderId="1" xfId="0" applyFont="1" applyBorder="1" applyAlignment="1">
      <alignment vertical="top" wrapText="1"/>
    </xf>
    <xf numFmtId="0" fontId="1" fillId="0" borderId="1" xfId="1" applyFont="1" applyFill="1" applyBorder="1" applyAlignment="1">
      <alignment horizontal="left" vertical="top" wrapText="1"/>
    </xf>
    <xf numFmtId="0" fontId="2" fillId="2" borderId="1" xfId="0" applyFont="1" applyFill="1" applyBorder="1" applyAlignment="1">
      <alignment horizontal="center" vertical="top"/>
    </xf>
    <xf numFmtId="0" fontId="1" fillId="4" borderId="1" xfId="0" applyFont="1" applyFill="1" applyBorder="1" applyAlignment="1">
      <alignment horizontal="left" vertical="top" wrapText="1"/>
    </xf>
    <xf numFmtId="0" fontId="1" fillId="0" borderId="1" xfId="0" applyFont="1" applyBorder="1" applyAlignment="1">
      <alignment horizontal="left" vertical="top" wrapText="1"/>
    </xf>
    <xf numFmtId="49" fontId="1" fillId="2" borderId="1" xfId="0" applyNumberFormat="1" applyFont="1" applyFill="1" applyBorder="1" applyAlignment="1">
      <alignment horizontal="center" vertical="top"/>
    </xf>
    <xf numFmtId="0" fontId="2" fillId="5" borderId="2" xfId="0" applyFont="1" applyFill="1" applyBorder="1" applyAlignment="1">
      <alignment horizontal="center" wrapText="1"/>
    </xf>
    <xf numFmtId="49" fontId="2" fillId="5" borderId="2" xfId="0" applyNumberFormat="1" applyFont="1" applyFill="1" applyBorder="1" applyAlignment="1">
      <alignment horizontal="center" wrapText="1"/>
    </xf>
    <xf numFmtId="0" fontId="2" fillId="5" borderId="2" xfId="0" applyFont="1" applyFill="1" applyBorder="1" applyAlignment="1">
      <alignment horizontal="center" vertical="center" wrapText="1"/>
    </xf>
    <xf numFmtId="164" fontId="2" fillId="5" borderId="2" xfId="0" applyNumberFormat="1" applyFont="1" applyFill="1" applyBorder="1" applyAlignment="1">
      <alignment horizontal="right" wrapText="1"/>
    </xf>
    <xf numFmtId="49" fontId="2" fillId="5" borderId="1" xfId="0" applyNumberFormat="1" applyFont="1" applyFill="1" applyBorder="1" applyAlignment="1">
      <alignment horizontal="center" vertical="top"/>
    </xf>
    <xf numFmtId="0" fontId="0" fillId="5" borderId="1" xfId="0" applyFill="1" applyBorder="1"/>
    <xf numFmtId="0" fontId="2" fillId="5" borderId="1" xfId="0" applyFont="1" applyFill="1" applyBorder="1" applyAlignment="1">
      <alignment horizontal="left" vertical="top" wrapText="1"/>
    </xf>
    <xf numFmtId="164" fontId="2" fillId="5" borderId="1" xfId="0" applyNumberFormat="1" applyFont="1" applyFill="1" applyBorder="1" applyAlignment="1">
      <alignment horizontal="right" vertical="top"/>
    </xf>
    <xf numFmtId="165" fontId="2" fillId="5" borderId="1" xfId="0" applyNumberFormat="1" applyFont="1" applyFill="1" applyBorder="1" applyAlignment="1">
      <alignment horizontal="left" vertical="top" wrapText="1"/>
    </xf>
    <xf numFmtId="0" fontId="6" fillId="0" borderId="1" xfId="0" applyFont="1" applyBorder="1" applyAlignment="1">
      <alignment vertical="top" wrapText="1"/>
    </xf>
    <xf numFmtId="164" fontId="1" fillId="0" borderId="1" xfId="0" applyNumberFormat="1" applyFont="1" applyBorder="1" applyAlignment="1">
      <alignment horizontal="right" vertical="top"/>
    </xf>
    <xf numFmtId="49" fontId="7" fillId="2" borderId="1" xfId="0" applyNumberFormat="1" applyFont="1" applyFill="1" applyBorder="1" applyAlignment="1">
      <alignment horizontal="center" vertical="top"/>
    </xf>
    <xf numFmtId="0" fontId="7" fillId="0" borderId="1" xfId="0" applyFont="1" applyBorder="1" applyAlignment="1">
      <alignment horizontal="center" vertical="top"/>
    </xf>
    <xf numFmtId="0" fontId="7" fillId="2" borderId="1" xfId="0" applyFont="1" applyFill="1" applyBorder="1" applyAlignment="1">
      <alignment horizontal="left" vertical="top" wrapText="1"/>
    </xf>
    <xf numFmtId="0" fontId="1" fillId="2" borderId="1" xfId="0" applyFont="1" applyFill="1" applyBorder="1" applyAlignment="1">
      <alignment horizontal="left" vertical="center" wrapText="1"/>
    </xf>
    <xf numFmtId="0" fontId="9" fillId="0" borderId="1" xfId="0" applyFont="1" applyBorder="1" applyAlignment="1">
      <alignment horizontal="left" vertical="top" wrapText="1"/>
    </xf>
    <xf numFmtId="0" fontId="10" fillId="0" borderId="1" xfId="0" applyNumberFormat="1" applyFont="1" applyFill="1" applyBorder="1" applyAlignment="1">
      <alignment horizontal="left" vertical="top" wrapText="1"/>
    </xf>
    <xf numFmtId="164" fontId="3" fillId="0" borderId="5"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3" fillId="0" borderId="0" xfId="0" applyFont="1" applyAlignment="1">
      <alignment horizontal="right" vertical="top" wrapText="1"/>
    </xf>
    <xf numFmtId="164" fontId="3" fillId="0" borderId="2"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4" xfId="0"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usernames" Target="revisions/userNam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calcChain" Target="calcChain.xml"/><Relationship Id="rId4" Type="http://schemas.openxmlformats.org/officeDocument/2006/relationships/sharedStrings" Target="sharedStrings.xml"/></Relationships>
</file>

<file path=xl/revisions/_rels/revisionHeaders.xml.rels><?xml version="1.0" encoding="UTF-8" standalone="yes"?>
<Relationships xmlns="http://schemas.openxmlformats.org/package/2006/relationships"><Relationship Id="rId26" Type="http://schemas.openxmlformats.org/officeDocument/2006/relationships/revisionLog" Target="revisionLog11.xml"/><Relationship Id="rId21" Type="http://schemas.openxmlformats.org/officeDocument/2006/relationships/revisionLog" Target="revisionLog21.xml"/><Relationship Id="rId42" Type="http://schemas.openxmlformats.org/officeDocument/2006/relationships/revisionLog" Target="revisionLog14.xml"/><Relationship Id="rId47" Type="http://schemas.openxmlformats.org/officeDocument/2006/relationships/revisionLog" Target="revisionLog15.xml"/><Relationship Id="rId63" Type="http://schemas.openxmlformats.org/officeDocument/2006/relationships/revisionLog" Target="revisionLog17.xml"/><Relationship Id="rId68" Type="http://schemas.openxmlformats.org/officeDocument/2006/relationships/revisionLog" Target="revisionLog26.xml"/><Relationship Id="rId84" Type="http://schemas.openxmlformats.org/officeDocument/2006/relationships/revisionLog" Target="revisionLog110.xml"/><Relationship Id="rId89" Type="http://schemas.openxmlformats.org/officeDocument/2006/relationships/revisionLog" Target="revisionLog111.xml"/><Relationship Id="rId2" Type="http://schemas.openxmlformats.org/officeDocument/2006/relationships/revisionLog" Target="revisionLog2.xml"/><Relationship Id="rId16" Type="http://schemas.openxmlformats.org/officeDocument/2006/relationships/revisionLog" Target="revisionLog1611.xml"/><Relationship Id="rId29" Type="http://schemas.openxmlformats.org/officeDocument/2006/relationships/revisionLog" Target="revisionLog1411.xml"/><Relationship Id="rId107" Type="http://schemas.openxmlformats.org/officeDocument/2006/relationships/revisionLog" Target="revisionLog12.xml"/><Relationship Id="rId11" Type="http://schemas.openxmlformats.org/officeDocument/2006/relationships/revisionLog" Target="revisionLog11111.xml"/><Relationship Id="rId24" Type="http://schemas.openxmlformats.org/officeDocument/2006/relationships/revisionLog" Target="revisionLog14111.xml"/><Relationship Id="rId32" Type="http://schemas.openxmlformats.org/officeDocument/2006/relationships/revisionLog" Target="revisionLog23.xml"/><Relationship Id="rId37" Type="http://schemas.openxmlformats.org/officeDocument/2006/relationships/revisionLog" Target="revisionLog1511.xml"/><Relationship Id="rId40" Type="http://schemas.openxmlformats.org/officeDocument/2006/relationships/revisionLog" Target="revisionLog1911.xml"/><Relationship Id="rId45" Type="http://schemas.openxmlformats.org/officeDocument/2006/relationships/revisionLog" Target="revisionLog1101.xml"/><Relationship Id="rId53" Type="http://schemas.openxmlformats.org/officeDocument/2006/relationships/revisionLog" Target="revisionLog1121.xml"/><Relationship Id="rId58" Type="http://schemas.openxmlformats.org/officeDocument/2006/relationships/revisionLog" Target="revisionLog113.xml"/><Relationship Id="rId66" Type="http://schemas.openxmlformats.org/officeDocument/2006/relationships/revisionLog" Target="revisionLog1912.xml"/><Relationship Id="rId74" Type="http://schemas.openxmlformats.org/officeDocument/2006/relationships/revisionLog" Target="revisionLog1102.xml"/><Relationship Id="rId79" Type="http://schemas.openxmlformats.org/officeDocument/2006/relationships/revisionLog" Target="revisionLog1111.xml"/><Relationship Id="rId87" Type="http://schemas.openxmlformats.org/officeDocument/2006/relationships/revisionLog" Target="revisionLog114.xml"/><Relationship Id="rId102" Type="http://schemas.openxmlformats.org/officeDocument/2006/relationships/revisionLog" Target="revisionLog30.xml"/><Relationship Id="rId5" Type="http://schemas.openxmlformats.org/officeDocument/2006/relationships/revisionLog" Target="revisionLog5.xml"/><Relationship Id="rId61" Type="http://schemas.openxmlformats.org/officeDocument/2006/relationships/revisionLog" Target="revisionLog1711.xml"/><Relationship Id="rId82" Type="http://schemas.openxmlformats.org/officeDocument/2006/relationships/revisionLog" Target="revisionLog1141.xml"/><Relationship Id="rId90" Type="http://schemas.openxmlformats.org/officeDocument/2006/relationships/revisionLog" Target="revisionLog115.xml"/><Relationship Id="rId95" Type="http://schemas.openxmlformats.org/officeDocument/2006/relationships/revisionLog" Target="revisionLog116.xml"/><Relationship Id="rId19" Type="http://schemas.openxmlformats.org/officeDocument/2006/relationships/revisionLog" Target="revisionLog191111.xml"/><Relationship Id="rId14" Type="http://schemas.openxmlformats.org/officeDocument/2006/relationships/revisionLog" Target="revisionLog1411111.xml"/><Relationship Id="rId22" Type="http://schemas.openxmlformats.org/officeDocument/2006/relationships/revisionLog" Target="revisionLog1101111.xml"/><Relationship Id="rId27" Type="http://schemas.openxmlformats.org/officeDocument/2006/relationships/revisionLog" Target="revisionLog112111.xml"/><Relationship Id="rId30" Type="http://schemas.openxmlformats.org/officeDocument/2006/relationships/revisionLog" Target="revisionLog22.xml"/><Relationship Id="rId35" Type="http://schemas.openxmlformats.org/officeDocument/2006/relationships/revisionLog" Target="revisionLog113111.xml"/><Relationship Id="rId43" Type="http://schemas.openxmlformats.org/officeDocument/2006/relationships/revisionLog" Target="revisionLog11411.xml"/><Relationship Id="rId48" Type="http://schemas.openxmlformats.org/officeDocument/2006/relationships/revisionLog" Target="revisionLog1151.xml"/><Relationship Id="rId56" Type="http://schemas.openxmlformats.org/officeDocument/2006/relationships/revisionLog" Target="revisionLog1161.xml"/><Relationship Id="rId64" Type="http://schemas.openxmlformats.org/officeDocument/2006/relationships/revisionLog" Target="revisionLog25.xml"/><Relationship Id="rId69" Type="http://schemas.openxmlformats.org/officeDocument/2006/relationships/revisionLog" Target="revisionLog110211.xml"/><Relationship Id="rId77" Type="http://schemas.openxmlformats.org/officeDocument/2006/relationships/revisionLog" Target="revisionLog27.xml"/><Relationship Id="rId100" Type="http://schemas.openxmlformats.org/officeDocument/2006/relationships/revisionLog" Target="revisionLog13.xml"/><Relationship Id="rId105" Type="http://schemas.openxmlformats.org/officeDocument/2006/relationships/revisionLog" Target="revisionLog121.xml"/><Relationship Id="rId8" Type="http://schemas.openxmlformats.org/officeDocument/2006/relationships/revisionLog" Target="revisionLog8.xml"/><Relationship Id="rId51" Type="http://schemas.openxmlformats.org/officeDocument/2006/relationships/revisionLog" Target="revisionLog11611.xml"/><Relationship Id="rId72" Type="http://schemas.openxmlformats.org/officeDocument/2006/relationships/revisionLog" Target="revisionLog11112.xml"/><Relationship Id="rId80" Type="http://schemas.openxmlformats.org/officeDocument/2006/relationships/revisionLog" Target="revisionLog117.xml"/><Relationship Id="rId85" Type="http://schemas.openxmlformats.org/officeDocument/2006/relationships/revisionLog" Target="revisionLog1152.xml"/><Relationship Id="rId93" Type="http://schemas.openxmlformats.org/officeDocument/2006/relationships/revisionLog" Target="revisionLog118.xml"/><Relationship Id="rId98" Type="http://schemas.openxmlformats.org/officeDocument/2006/relationships/revisionLog" Target="revisionLog131.xml"/><Relationship Id="rId3" Type="http://schemas.openxmlformats.org/officeDocument/2006/relationships/revisionLog" Target="revisionLog3.xml"/><Relationship Id="rId12" Type="http://schemas.openxmlformats.org/officeDocument/2006/relationships/revisionLog" Target="revisionLog1211.xml"/><Relationship Id="rId17" Type="http://schemas.openxmlformats.org/officeDocument/2006/relationships/revisionLog" Target="revisionLog17111.xml"/><Relationship Id="rId25" Type="http://schemas.openxmlformats.org/officeDocument/2006/relationships/revisionLog" Target="revisionLog1112.xml"/><Relationship Id="rId33" Type="http://schemas.openxmlformats.org/officeDocument/2006/relationships/revisionLog" Target="revisionLog141.xml"/><Relationship Id="rId38" Type="http://schemas.openxmlformats.org/officeDocument/2006/relationships/revisionLog" Target="revisionLog151.xml"/><Relationship Id="rId46" Type="http://schemas.openxmlformats.org/officeDocument/2006/relationships/revisionLog" Target="revisionLog161.xml"/><Relationship Id="rId59" Type="http://schemas.openxmlformats.org/officeDocument/2006/relationships/revisionLog" Target="revisionLog1921.xml"/><Relationship Id="rId67" Type="http://schemas.openxmlformats.org/officeDocument/2006/relationships/revisionLog" Target="revisionLog1102111.xml"/><Relationship Id="rId103" Type="http://schemas.openxmlformats.org/officeDocument/2006/relationships/revisionLog" Target="revisionLog31.xml"/><Relationship Id="rId108" Type="http://schemas.openxmlformats.org/officeDocument/2006/relationships/revisionLog" Target="revisionLog1.xml"/><Relationship Id="rId20" Type="http://schemas.openxmlformats.org/officeDocument/2006/relationships/revisionLog" Target="revisionLog20.xml"/><Relationship Id="rId41" Type="http://schemas.openxmlformats.org/officeDocument/2006/relationships/revisionLog" Target="revisionLog19121.xml"/><Relationship Id="rId54" Type="http://schemas.openxmlformats.org/officeDocument/2006/relationships/revisionLog" Target="revisionLog11021111.xml"/><Relationship Id="rId62" Type="http://schemas.openxmlformats.org/officeDocument/2006/relationships/revisionLog" Target="revisionLog171.xml"/><Relationship Id="rId70" Type="http://schemas.openxmlformats.org/officeDocument/2006/relationships/revisionLog" Target="revisionLog1171.xml"/><Relationship Id="rId75" Type="http://schemas.openxmlformats.org/officeDocument/2006/relationships/revisionLog" Target="revisionLog1181.xml"/><Relationship Id="rId83" Type="http://schemas.openxmlformats.org/officeDocument/2006/relationships/revisionLog" Target="revisionLog119.xml"/><Relationship Id="rId88" Type="http://schemas.openxmlformats.org/officeDocument/2006/relationships/revisionLog" Target="revisionLog120.xml"/><Relationship Id="rId91" Type="http://schemas.openxmlformats.org/officeDocument/2006/relationships/revisionLog" Target="revisionLog122.xml"/><Relationship Id="rId96" Type="http://schemas.openxmlformats.org/officeDocument/2006/relationships/revisionLog" Target="revisionLog29.xml"/><Relationship Id="rId1" Type="http://schemas.openxmlformats.org/officeDocument/2006/relationships/revisionLog" Target="revisionLog111121.xml"/><Relationship Id="rId6" Type="http://schemas.openxmlformats.org/officeDocument/2006/relationships/revisionLog" Target="revisionLog6.xml"/><Relationship Id="rId15" Type="http://schemas.openxmlformats.org/officeDocument/2006/relationships/revisionLog" Target="revisionLog15111.xml"/><Relationship Id="rId23" Type="http://schemas.openxmlformats.org/officeDocument/2006/relationships/revisionLog" Target="revisionLog141111.xml"/><Relationship Id="rId28" Type="http://schemas.openxmlformats.org/officeDocument/2006/relationships/revisionLog" Target="revisionLog19111.xml"/><Relationship Id="rId36" Type="http://schemas.openxmlformats.org/officeDocument/2006/relationships/revisionLog" Target="revisionLog11011.xml"/><Relationship Id="rId49" Type="http://schemas.openxmlformats.org/officeDocument/2006/relationships/revisionLog" Target="revisionLog11211.xml"/><Relationship Id="rId57" Type="http://schemas.openxmlformats.org/officeDocument/2006/relationships/revisionLog" Target="revisionLog1131.xml"/><Relationship Id="rId106" Type="http://schemas.openxmlformats.org/officeDocument/2006/relationships/revisionLog" Target="revisionLog33.xml"/><Relationship Id="rId10" Type="http://schemas.openxmlformats.org/officeDocument/2006/relationships/revisionLog" Target="revisionLog10.xml"/><Relationship Id="rId31" Type="http://schemas.openxmlformats.org/officeDocument/2006/relationships/revisionLog" Target="revisionLog110111.xml"/><Relationship Id="rId44" Type="http://schemas.openxmlformats.org/officeDocument/2006/relationships/revisionLog" Target="revisionLog112112.xml"/><Relationship Id="rId52" Type="http://schemas.openxmlformats.org/officeDocument/2006/relationships/revisionLog" Target="revisionLog11311.xml"/><Relationship Id="rId60" Type="http://schemas.openxmlformats.org/officeDocument/2006/relationships/revisionLog" Target="revisionLog11412.xml"/><Relationship Id="rId65" Type="http://schemas.openxmlformats.org/officeDocument/2006/relationships/revisionLog" Target="revisionLog192.xml"/><Relationship Id="rId73" Type="http://schemas.openxmlformats.org/officeDocument/2006/relationships/revisionLog" Target="revisionLog11021.xml"/><Relationship Id="rId78" Type="http://schemas.openxmlformats.org/officeDocument/2006/relationships/revisionLog" Target="revisionLog28.xml"/><Relationship Id="rId81" Type="http://schemas.openxmlformats.org/officeDocument/2006/relationships/revisionLog" Target="revisionLog11521.xml"/><Relationship Id="rId86" Type="http://schemas.openxmlformats.org/officeDocument/2006/relationships/revisionLog" Target="revisionLog1201.xml"/><Relationship Id="rId94" Type="http://schemas.openxmlformats.org/officeDocument/2006/relationships/revisionLog" Target="revisionLog123.xml"/><Relationship Id="rId99" Type="http://schemas.openxmlformats.org/officeDocument/2006/relationships/revisionLog" Target="revisionLog18.xml"/><Relationship Id="rId101" Type="http://schemas.openxmlformats.org/officeDocument/2006/relationships/revisionLog" Target="revisionLog1212.xml"/><Relationship Id="rId4" Type="http://schemas.openxmlformats.org/officeDocument/2006/relationships/revisionLog" Target="revisionLog4.xml"/><Relationship Id="rId9" Type="http://schemas.openxmlformats.org/officeDocument/2006/relationships/revisionLog" Target="revisionLog9.xml"/><Relationship Id="rId13" Type="http://schemas.openxmlformats.org/officeDocument/2006/relationships/revisionLog" Target="revisionLog1311.xml"/><Relationship Id="rId18" Type="http://schemas.openxmlformats.org/officeDocument/2006/relationships/revisionLog" Target="revisionLog181.xml"/><Relationship Id="rId39" Type="http://schemas.openxmlformats.org/officeDocument/2006/relationships/revisionLog" Target="revisionLog124.xml"/><Relationship Id="rId109" Type="http://schemas.openxmlformats.org/officeDocument/2006/relationships/revisionLog" Target="revisionLog34.xml"/><Relationship Id="rId34" Type="http://schemas.openxmlformats.org/officeDocument/2006/relationships/revisionLog" Target="revisionLog12121.xml"/><Relationship Id="rId50" Type="http://schemas.openxmlformats.org/officeDocument/2006/relationships/revisionLog" Target="revisionLog16.xml"/><Relationship Id="rId55" Type="http://schemas.openxmlformats.org/officeDocument/2006/relationships/revisionLog" Target="revisionLog24.xml"/><Relationship Id="rId76" Type="http://schemas.openxmlformats.org/officeDocument/2006/relationships/revisionLog" Target="revisionLog19.xml"/><Relationship Id="rId97" Type="http://schemas.openxmlformats.org/officeDocument/2006/relationships/revisionLog" Target="revisionLog125.xml"/><Relationship Id="rId104" Type="http://schemas.openxmlformats.org/officeDocument/2006/relationships/revisionLog" Target="revisionLog32.xml"/><Relationship Id="rId7" Type="http://schemas.openxmlformats.org/officeDocument/2006/relationships/revisionLog" Target="revisionLog7.xml"/><Relationship Id="rId71" Type="http://schemas.openxmlformats.org/officeDocument/2006/relationships/revisionLog" Target="revisionLog191.xml"/><Relationship Id="rId92" Type="http://schemas.openxmlformats.org/officeDocument/2006/relationships/revisionLog" Target="revisionLog11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1545D3C5-F79D-4EF2-A722-9FCFA39C2A6E}" diskRevisions="1" revisionId="1383" version="109">
  <header guid="{93161576-7B1C-4077-A10B-A4BFE713EDAE}" dateTime="2023-11-13T14:59:15" maxSheetId="2" userName="Пользователь Windows" r:id="rId1">
    <sheetIdMap count="1">
      <sheetId val="1"/>
    </sheetIdMap>
  </header>
  <header guid="{5C7142C9-249D-404A-98DC-9E1B4D01D699}" dateTime="2023-11-13T15:14:13" maxSheetId="2" userName="Бюджетный отдел-1" r:id="rId2" minRId="1" maxRId="9">
    <sheetIdMap count="1">
      <sheetId val="1"/>
    </sheetIdMap>
  </header>
  <header guid="{4634C4FF-7440-447A-B015-CE740DBA3B9F}" dateTime="2023-11-13T17:30:21" maxSheetId="2" userName="Наталья В" r:id="rId3" minRId="10" maxRId="13">
    <sheetIdMap count="1">
      <sheetId val="1"/>
    </sheetIdMap>
  </header>
  <header guid="{F1390F0B-D942-4A77-B246-8C1DF051BEFF}" dateTime="2023-11-14T10:35:04" maxSheetId="2" userName="Бюджетный отдел-1" r:id="rId4" minRId="15" maxRId="35">
    <sheetIdMap count="1">
      <sheetId val="1"/>
    </sheetIdMap>
  </header>
  <header guid="{EAF65B0A-CF50-4E10-8EF7-886B0EE3F677}" dateTime="2023-11-14T10:35:40" maxSheetId="2" userName="Бюджетный отдел-1" r:id="rId5" minRId="36" maxRId="38">
    <sheetIdMap count="1">
      <sheetId val="1"/>
    </sheetIdMap>
  </header>
  <header guid="{BE5F3D13-5972-4178-B859-C6A5485CFD0F}" dateTime="2023-11-14T10:50:35" maxSheetId="2" userName="Бюджетный отдел-1" r:id="rId6" minRId="39" maxRId="55">
    <sheetIdMap count="1">
      <sheetId val="1"/>
    </sheetIdMap>
  </header>
  <header guid="{4702162F-82FA-4B8A-BEF0-66752FC2166C}" dateTime="2023-11-14T11:51:05" maxSheetId="2" userName="Бюджетный отдел-1" r:id="rId7" minRId="56" maxRId="98">
    <sheetIdMap count="1">
      <sheetId val="1"/>
    </sheetIdMap>
  </header>
  <header guid="{4FB98BD1-2D1B-48CB-AD0A-997D1FDD0085}" dateTime="2023-11-14T11:53:57" maxSheetId="2" userName="Любовь" r:id="rId8">
    <sheetIdMap count="1">
      <sheetId val="1"/>
    </sheetIdMap>
  </header>
  <header guid="{ED6BAEFA-0230-4F6B-BA26-4820A1FA6D26}" dateTime="2023-11-14T12:35:15" maxSheetId="2" userName="Любовь" r:id="rId9" minRId="100" maxRId="117">
    <sheetIdMap count="1">
      <sheetId val="1"/>
    </sheetIdMap>
  </header>
  <header guid="{3C1F012B-2EE7-46A7-8531-27F95ECF0125}" dateTime="2023-11-14T12:38:26" maxSheetId="2" userName="Любовь" r:id="rId10" minRId="118" maxRId="122">
    <sheetIdMap count="1">
      <sheetId val="1"/>
    </sheetIdMap>
  </header>
  <header guid="{D7832B65-37AE-445D-B939-0E0921C91612}" dateTime="2023-11-14T12:43:00" maxSheetId="2" userName="Любовь" r:id="rId11" minRId="123" maxRId="125">
    <sheetIdMap count="1">
      <sheetId val="1"/>
    </sheetIdMap>
  </header>
  <header guid="{BE15F4AA-3F29-438F-9902-94E17545C873}" dateTime="2023-11-14T12:46:09" maxSheetId="2" userName="Любовь" r:id="rId12" minRId="126" maxRId="128">
    <sheetIdMap count="1">
      <sheetId val="1"/>
    </sheetIdMap>
  </header>
  <header guid="{87E91446-A401-4267-A2BA-0889031A04DA}" dateTime="2023-11-14T12:55:21" maxSheetId="2" userName="Любовь" r:id="rId13" minRId="129" maxRId="137">
    <sheetIdMap count="1">
      <sheetId val="1"/>
    </sheetIdMap>
  </header>
  <header guid="{B7772F68-9E8C-4E45-A4EF-27A8B3AB5947}" dateTime="2023-11-14T12:59:49" maxSheetId="2" userName="Бюджетный отдел-1" r:id="rId14" minRId="138" maxRId="263">
    <sheetIdMap count="1">
      <sheetId val="1"/>
    </sheetIdMap>
  </header>
  <header guid="{EE385971-43D0-4041-ADE3-C24D780B3008}" dateTime="2023-11-14T14:03:43" maxSheetId="2" userName="Любовь" r:id="rId15" minRId="264">
    <sheetIdMap count="1">
      <sheetId val="1"/>
    </sheetIdMap>
  </header>
  <header guid="{97FDE06F-AC5F-4F96-91F4-256704F2FD72}" dateTime="2023-11-14T14:06:17" maxSheetId="2" userName="Любовь" r:id="rId16" minRId="265">
    <sheetIdMap count="1">
      <sheetId val="1"/>
    </sheetIdMap>
  </header>
  <header guid="{BDC5E8CB-3C41-453B-ADDB-FBD64C7CD3FA}" dateTime="2023-11-14T14:08:48" maxSheetId="2" userName="Бюджетный отдел-1" r:id="rId17" minRId="266" maxRId="289">
    <sheetIdMap count="1">
      <sheetId val="1"/>
    </sheetIdMap>
  </header>
  <header guid="{617F3D73-DE7B-4D1D-8A65-48FAEA5078BA}" dateTime="2023-11-14T14:11:13" maxSheetId="2" userName="Бюджетный отдел-1" r:id="rId18" minRId="290" maxRId="295">
    <sheetIdMap count="1">
      <sheetId val="1"/>
    </sheetIdMap>
  </header>
  <header guid="{7AD52E84-C4BB-400C-837C-88AB559A75B7}" dateTime="2023-11-14T14:16:53" maxSheetId="2" userName="Бюджетный отдел-1" r:id="rId19" minRId="296" maxRId="301">
    <sheetIdMap count="1">
      <sheetId val="1"/>
    </sheetIdMap>
  </header>
  <header guid="{3ACD447A-A303-47B4-B692-28A83C976A1B}" dateTime="2023-11-14T14:18:30" maxSheetId="2" userName="Любовь" r:id="rId20" minRId="302" maxRId="322">
    <sheetIdMap count="1">
      <sheetId val="1"/>
    </sheetIdMap>
  </header>
  <header guid="{702ED125-5D5F-4F4A-9BFE-7E97A8888DE2}" dateTime="2023-11-14T15:25:38" maxSheetId="2" userName="Бюджетный отдел-1" r:id="rId21" minRId="324" maxRId="335">
    <sheetIdMap count="1">
      <sheetId val="1"/>
    </sheetIdMap>
  </header>
  <header guid="{0A774EE7-64A9-481A-B0C0-1076516E7404}" dateTime="2023-11-14T15:23:07" maxSheetId="2" userName="Пользователь Windows" r:id="rId22" minRId="337" maxRId="375">
    <sheetIdMap count="1">
      <sheetId val="1"/>
    </sheetIdMap>
  </header>
  <header guid="{24104F34-1EB5-4863-80DF-620CB4F2F0A2}" dateTime="2023-11-14T15:24:20" maxSheetId="2" userName="Пользователь Windows" r:id="rId23" minRId="377" maxRId="382">
    <sheetIdMap count="1">
      <sheetId val="1"/>
    </sheetIdMap>
  </header>
  <header guid="{43C3688F-B32C-4397-B24C-20F34AA72CF0}" dateTime="2023-11-14T15:25:22" maxSheetId="2" userName="Пользователь Windows" r:id="rId24" minRId="384" maxRId="389">
    <sheetIdMap count="1">
      <sheetId val="1"/>
    </sheetIdMap>
  </header>
  <header guid="{51E9AA85-249E-4A00-8C39-E7C3A35D12BC}" dateTime="2023-11-14T15:28:24" maxSheetId="2" userName="Пользователь Windows" r:id="rId25" minRId="391" maxRId="395">
    <sheetIdMap count="1">
      <sheetId val="1"/>
    </sheetIdMap>
  </header>
  <header guid="{CB5F4FE5-1265-4186-A694-C9499A86AEC4}" dateTime="2023-11-14T15:29:08" maxSheetId="2" userName="Пользователь Windows" r:id="rId26" minRId="397" maxRId="430">
    <sheetIdMap count="1">
      <sheetId val="1"/>
    </sheetIdMap>
  </header>
  <header guid="{4B4677B7-AD4F-4CFF-AE07-C7A92C19D365}" dateTime="2023-11-14T15:46:05" maxSheetId="2" userName="Пользователь Windows" r:id="rId27" minRId="432" maxRId="448">
    <sheetIdMap count="1">
      <sheetId val="1"/>
    </sheetIdMap>
  </header>
  <header guid="{43092B63-C006-48D1-9FB4-1AB1FE133FBC}" dateTime="2023-11-14T15:47:18" maxSheetId="2" userName="Пользователь Windows" r:id="rId28">
    <sheetIdMap count="1">
      <sheetId val="1"/>
    </sheetIdMap>
  </header>
  <header guid="{0BDD0EC1-0876-426D-83DE-B4A15D94EF87}" dateTime="2023-11-14T15:48:50" maxSheetId="2" userName="Пользователь Windows" r:id="rId29">
    <sheetIdMap count="1">
      <sheetId val="1"/>
    </sheetIdMap>
  </header>
  <header guid="{F1AA621F-03E6-4080-A0D1-A88A6C407687}" dateTime="2023-11-14T15:55:15" maxSheetId="2" userName="Любовь" r:id="rId30" minRId="452" maxRId="585">
    <sheetIdMap count="1">
      <sheetId val="1"/>
    </sheetIdMap>
  </header>
  <header guid="{6040ED4D-18B6-4F0A-B077-3982BE486A06}" dateTime="2023-11-14T15:49:57" maxSheetId="2" userName="Пользователь Windows" r:id="rId31" minRId="586" maxRId="591">
    <sheetIdMap count="1">
      <sheetId val="1"/>
    </sheetIdMap>
  </header>
  <header guid="{FBD4A545-0477-4DA9-B7F3-35653EFAE405}" dateTime="2023-11-14T15:56:39" maxSheetId="2" userName="Ирина" r:id="rId32">
    <sheetIdMap count="1">
      <sheetId val="1"/>
    </sheetIdMap>
  </header>
  <header guid="{B9EB04B2-876A-4F36-A8A3-997250CCD04C}" dateTime="2023-11-14T15:51:02" maxSheetId="2" userName="Пользователь Windows" r:id="rId33">
    <sheetIdMap count="1">
      <sheetId val="1"/>
    </sheetIdMap>
  </header>
  <header guid="{0C0D0656-F05A-4F42-B0C9-1C4B8AEFC231}" dateTime="2023-11-14T15:53:03" maxSheetId="2" userName="Пользователь Windows" r:id="rId34" minRId="595" maxRId="600">
    <sheetIdMap count="1">
      <sheetId val="1"/>
    </sheetIdMap>
  </header>
  <header guid="{3ED11272-774D-4640-9C52-FE76FD4702DA}" dateTime="2023-11-14T15:53:53" maxSheetId="2" userName="Пользователь Windows" r:id="rId35" minRId="602" maxRId="607">
    <sheetIdMap count="1">
      <sheetId val="1"/>
    </sheetIdMap>
  </header>
  <header guid="{F9287F83-FB2D-47EA-98DE-7CB48C53839B}" dateTime="2023-11-14T15:54:55" maxSheetId="2" userName="Пользователь Windows" r:id="rId36" minRId="609" maxRId="614">
    <sheetIdMap count="1">
      <sheetId val="1"/>
    </sheetIdMap>
  </header>
  <header guid="{E97EBC09-0179-457D-A81A-3793844F5839}" dateTime="2023-11-14T15:56:27" maxSheetId="2" userName="Пользователь Windows" r:id="rId37" minRId="616" maxRId="621">
    <sheetIdMap count="1">
      <sheetId val="1"/>
    </sheetIdMap>
  </header>
  <header guid="{A5D10649-37BF-4875-A3AB-B0CFFBBA9D2E}" dateTime="2023-11-14T15:57:23" maxSheetId="2" userName="Пользователь Windows" r:id="rId38" minRId="623" maxRId="628">
    <sheetIdMap count="1">
      <sheetId val="1"/>
    </sheetIdMap>
  </header>
  <header guid="{384AE963-4B65-4C75-891A-9BC4BCD2ED2C}" dateTime="2023-11-14T15:58:14" maxSheetId="2" userName="Пользователь Windows" r:id="rId39" minRId="630" maxRId="635">
    <sheetIdMap count="1">
      <sheetId val="1"/>
    </sheetIdMap>
  </header>
  <header guid="{2EC46BBE-8298-412F-80F6-E02873C57E24}" dateTime="2023-11-14T15:59:18" maxSheetId="2" userName="Пользователь Windows" r:id="rId40" minRId="637" maxRId="642">
    <sheetIdMap count="1">
      <sheetId val="1"/>
    </sheetIdMap>
  </header>
  <header guid="{212C49A8-606F-469E-A175-F71B1C1983CD}" dateTime="2023-11-14T16:00:15" maxSheetId="2" userName="Пользователь Windows" r:id="rId41" minRId="644" maxRId="649">
    <sheetIdMap count="1">
      <sheetId val="1"/>
    </sheetIdMap>
  </header>
  <header guid="{84DE3A5E-7B25-41C6-BF24-8CA56BCC78E4}" dateTime="2023-11-14T16:00:54" maxSheetId="2" userName="Пользователь Windows" r:id="rId42" minRId="651" maxRId="656">
    <sheetIdMap count="1">
      <sheetId val="1"/>
    </sheetIdMap>
  </header>
  <header guid="{F8D00A3B-C6BA-42A1-BD8B-FCCB4BB717E9}" dateTime="2023-11-14T16:01:50" maxSheetId="2" userName="Пользователь Windows" r:id="rId43" minRId="658" maxRId="663">
    <sheetIdMap count="1">
      <sheetId val="1"/>
    </sheetIdMap>
  </header>
  <header guid="{380E0328-0105-4F4A-9934-FCF1B78D9DC8}" dateTime="2023-11-14T16:02:45" maxSheetId="2" userName="Пользователь Windows" r:id="rId44" minRId="665" maxRId="670">
    <sheetIdMap count="1">
      <sheetId val="1"/>
    </sheetIdMap>
  </header>
  <header guid="{C1F08852-C940-447F-8C4F-549514290063}" dateTime="2023-11-14T16:05:06" maxSheetId="2" userName="Пользователь Windows" r:id="rId45" minRId="672" maxRId="689">
    <sheetIdMap count="1">
      <sheetId val="1"/>
    </sheetIdMap>
  </header>
  <header guid="{26094B0A-8B16-4338-A2A0-4C8264BE6B3E}" dateTime="2023-11-14T16:05:50" maxSheetId="2" userName="Пользователь Windows" r:id="rId46" minRId="691" maxRId="696">
    <sheetIdMap count="1">
      <sheetId val="1"/>
    </sheetIdMap>
  </header>
  <header guid="{ACFB2467-D217-4845-90E8-F1CE680846A0}" dateTime="2023-11-14T16:06:43" maxSheetId="2" userName="Пользователь Windows" r:id="rId47" minRId="698" maxRId="705">
    <sheetIdMap count="1">
      <sheetId val="1"/>
    </sheetIdMap>
  </header>
  <header guid="{590E7D45-37B6-47BF-9B0F-8B07FD82BC23}" dateTime="2023-11-14T16:08:03" maxSheetId="2" userName="Пользователь Windows" r:id="rId48" minRId="707" maxRId="720">
    <sheetIdMap count="1">
      <sheetId val="1"/>
    </sheetIdMap>
  </header>
  <header guid="{F7C06DBC-6E19-4B90-B40A-88F554F6889A}" dateTime="2023-11-14T16:09:51" maxSheetId="2" userName="Пользователь Windows" r:id="rId49" minRId="722" maxRId="733">
    <sheetIdMap count="1">
      <sheetId val="1"/>
    </sheetIdMap>
  </header>
  <header guid="{A86D029A-062D-4B5D-B8A0-6D85F396DA24}" dateTime="2023-11-14T16:10:07" maxSheetId="2" userName="Пользователь Windows" r:id="rId50" minRId="735">
    <sheetIdMap count="1">
      <sheetId val="1"/>
    </sheetIdMap>
  </header>
  <header guid="{5B31282F-14A2-4293-A90E-8D00AB71781C}" dateTime="2023-11-14T16:10:51" maxSheetId="2" userName="Пользователь Windows" r:id="rId51" minRId="737" maxRId="739">
    <sheetIdMap count="1">
      <sheetId val="1"/>
    </sheetIdMap>
  </header>
  <header guid="{4C3D9709-8DD3-4C89-B457-074004CEDC44}" dateTime="2023-11-14T16:12:55" maxSheetId="2" userName="Пользователь Windows" r:id="rId52" minRId="741" maxRId="743">
    <sheetIdMap count="1">
      <sheetId val="1"/>
    </sheetIdMap>
  </header>
  <header guid="{907B357F-6448-4287-9C6D-DE8693854722}" dateTime="2023-11-14T16:13:31" maxSheetId="2" userName="Пользователь Windows" r:id="rId53" minRId="745" maxRId="749">
    <sheetIdMap count="1">
      <sheetId val="1"/>
    </sheetIdMap>
  </header>
  <header guid="{A5DA6607-ABEA-47E5-86DA-22FF51ED9F8F}" dateTime="2023-11-14T16:15:09" maxSheetId="2" userName="Пользователь Windows" r:id="rId54" minRId="751" maxRId="757">
    <sheetIdMap count="1">
      <sheetId val="1"/>
    </sheetIdMap>
  </header>
  <header guid="{71C9FC2F-53A7-4767-9E14-AF88BFC7F341}" dateTime="2023-11-14T16:22:01" maxSheetId="2" userName="Любовь" r:id="rId55" minRId="759" maxRId="884">
    <sheetIdMap count="1">
      <sheetId val="1"/>
    </sheetIdMap>
  </header>
  <header guid="{2BE78477-70DC-42F3-8FD6-494FA57C22A6}" dateTime="2023-11-14T16:15:41" maxSheetId="2" userName="Пользователь Windows" r:id="rId56" minRId="886" maxRId="888">
    <sheetIdMap count="1">
      <sheetId val="1"/>
    </sheetIdMap>
  </header>
  <header guid="{73879D61-729B-4C34-BE62-11E262F1847B}" dateTime="2023-11-14T16:16:25" maxSheetId="2" userName="Пользователь Windows" r:id="rId57" minRId="890" maxRId="892">
    <sheetIdMap count="1">
      <sheetId val="1"/>
    </sheetIdMap>
  </header>
  <header guid="{D23F9F33-D8F0-449B-8DD0-C38B48369DBB}" dateTime="2023-11-14T16:16:52" maxSheetId="2" userName="Пользователь Windows" r:id="rId58" minRId="893" maxRId="907">
    <sheetIdMap count="1">
      <sheetId val="1"/>
    </sheetIdMap>
  </header>
  <header guid="{99CDD34C-77DA-4E7A-99E1-7F2F3021E2FF}" dateTime="2023-11-14T16:17:23" maxSheetId="2" userName="Пользователь Windows" r:id="rId59" minRId="908" maxRId="911">
    <sheetIdMap count="1">
      <sheetId val="1"/>
    </sheetIdMap>
  </header>
  <header guid="{FD7A0B62-6D76-40C5-8FF5-35DB52698035}" dateTime="2023-11-14T16:17:46" maxSheetId="2" userName="Пользователь Windows" r:id="rId60" minRId="912" maxRId="914">
    <sheetIdMap count="1">
      <sheetId val="1"/>
    </sheetIdMap>
  </header>
  <header guid="{E2B64342-C79B-4A0C-8BE4-1D86221DDB6E}" dateTime="2023-11-14T16:18:28" maxSheetId="2" userName="Пользователь Windows" r:id="rId61" minRId="915" maxRId="921">
    <sheetIdMap count="1">
      <sheetId val="1"/>
    </sheetIdMap>
  </header>
  <header guid="{0520E04C-FB8F-44D4-AFD5-6E55E162CBCE}" dateTime="2023-11-14T16:19:03" maxSheetId="2" userName="Пользователь Windows" r:id="rId62" minRId="922" maxRId="927">
    <sheetIdMap count="1">
      <sheetId val="1"/>
    </sheetIdMap>
  </header>
  <header guid="{2239791D-47B4-4F5C-81D1-C151FBD78625}" dateTime="2023-11-14T16:20:15" maxSheetId="2" userName="Пользователь Windows" r:id="rId63" minRId="928" maxRId="942">
    <sheetIdMap count="1">
      <sheetId val="1"/>
    </sheetIdMap>
  </header>
  <header guid="{8A2CCD56-C463-4D50-A3B9-82B5BA2FC88A}" dateTime="2023-11-14T16:27:08" maxSheetId="2" userName="Любовь" r:id="rId64" minRId="943" maxRId="961">
    <sheetIdMap count="1">
      <sheetId val="1"/>
    </sheetIdMap>
  </header>
  <header guid="{8B620F63-119C-44C9-A860-C3F50E169932}" dateTime="2023-11-14T16:22:32" maxSheetId="2" userName="Пользователь Windows" r:id="rId65" minRId="962" maxRId="972">
    <sheetIdMap count="1">
      <sheetId val="1"/>
    </sheetIdMap>
  </header>
  <header guid="{1CE47674-C5E2-43AA-A8B8-C6FDBF9FB0B0}" dateTime="2023-11-14T16:23:32" maxSheetId="2" userName="Пользователь Windows" r:id="rId66" minRId="973" maxRId="977">
    <sheetIdMap count="1">
      <sheetId val="1"/>
    </sheetIdMap>
  </header>
  <header guid="{9B79AA81-F654-4164-9811-8FA1D7BAE0A6}" dateTime="2023-11-14T16:24:37" maxSheetId="2" userName="Пользователь Windows" r:id="rId67" minRId="978" maxRId="983">
    <sheetIdMap count="1">
      <sheetId val="1"/>
    </sheetIdMap>
  </header>
  <header guid="{0251FB21-D72F-4A03-9422-B4531929AD20}" dateTime="2023-11-14T16:31:38" maxSheetId="2" userName="Любовь" r:id="rId68" minRId="984" maxRId="988">
    <sheetIdMap count="1">
      <sheetId val="1"/>
    </sheetIdMap>
  </header>
  <header guid="{8C356BA6-7DAE-4684-AE21-93CCED2FA195}" dateTime="2023-11-14T16:29:08" maxSheetId="2" userName="Пользователь Windows" r:id="rId69" minRId="990" maxRId="1021">
    <sheetIdMap count="1">
      <sheetId val="1"/>
    </sheetIdMap>
  </header>
  <header guid="{9B5690AD-1C72-41C9-9B71-2888A4112B9D}" dateTime="2023-11-14T16:30:57" maxSheetId="2" userName="Пользователь Windows" r:id="rId70" minRId="1022" maxRId="1036">
    <sheetIdMap count="1">
      <sheetId val="1"/>
    </sheetIdMap>
  </header>
  <header guid="{78651783-3E2B-4316-83BC-613394D3D474}" dateTime="2023-11-14T16:31:19" maxSheetId="2" userName="Пользователь Windows" r:id="rId71" minRId="1038" maxRId="1040">
    <sheetIdMap count="1">
      <sheetId val="1"/>
    </sheetIdMap>
  </header>
  <header guid="{B5861B25-8F24-4F18-B218-55C3D73B432E}" dateTime="2023-11-14T16:32:13" maxSheetId="2" userName="Пользователь Windows" r:id="rId72">
    <sheetIdMap count="1">
      <sheetId val="1"/>
    </sheetIdMap>
  </header>
  <header guid="{417F112B-FCF2-4F07-B647-8678ED1B276E}" dateTime="2023-11-14T16:32:38" maxSheetId="2" userName="Пользователь Windows" r:id="rId73">
    <sheetIdMap count="1">
      <sheetId val="1"/>
    </sheetIdMap>
  </header>
  <header guid="{42462BEF-FF94-4523-A57D-931F6645B132}" dateTime="2023-11-14T16:35:18" maxSheetId="2" userName="Пользователь Windows" r:id="rId74" minRId="1044" maxRId="1058">
    <sheetIdMap count="1">
      <sheetId val="1"/>
    </sheetIdMap>
  </header>
  <header guid="{F9EE6CFD-4765-42C1-8CA8-EA1D463650E7}" dateTime="2023-11-14T16:35:52" maxSheetId="2" userName="Пользователь Windows" r:id="rId75" minRId="1060" maxRId="1065">
    <sheetIdMap count="1">
      <sheetId val="1"/>
    </sheetIdMap>
  </header>
  <header guid="{1ABFC3E4-467C-4196-941E-F8CFC579507C}" dateTime="2023-11-14T16:37:23" maxSheetId="2" userName="Пользователь Windows" r:id="rId76" minRId="1067" maxRId="1078">
    <sheetIdMap count="1">
      <sheetId val="1"/>
    </sheetIdMap>
  </header>
  <header guid="{ADD8D431-D3A8-424D-B880-958898F94C82}" dateTime="2023-11-14T16:45:25" maxSheetId="2" userName="Бюджетный отдел-1" r:id="rId77" minRId="1080" maxRId="1081">
    <sheetIdMap count="1">
      <sheetId val="1"/>
    </sheetIdMap>
  </header>
  <header guid="{735A5702-4DB3-4EA6-AD1E-04B1C1B58452}" dateTime="2023-11-14T16:50:01" maxSheetId="2" userName="Бюджетный отдел-1" r:id="rId78">
    <sheetIdMap count="1">
      <sheetId val="1"/>
    </sheetIdMap>
  </header>
  <header guid="{46DCB0B0-178C-4A16-AE4D-B27A98B78922}" dateTime="2023-11-14T16:55:24" maxSheetId="2" userName="Пользователь Windows" r:id="rId79">
    <sheetIdMap count="1">
      <sheetId val="1"/>
    </sheetIdMap>
  </header>
  <header guid="{5FCF138D-D081-4163-874D-9585E2061C85}" dateTime="2023-11-14T17:05:04" maxSheetId="2" userName="Пользователь Windows" r:id="rId80" minRId="1084" maxRId="1095">
    <sheetIdMap count="1">
      <sheetId val="1"/>
    </sheetIdMap>
  </header>
  <header guid="{C51DE09B-2571-4E67-A1F3-088239EE8119}" dateTime="2023-11-14T17:09:25" maxSheetId="2" userName="Пользователь Windows" r:id="rId81" minRId="1096" maxRId="1130">
    <sheetIdMap count="1">
      <sheetId val="1"/>
    </sheetIdMap>
  </header>
  <header guid="{59B46A21-3AE7-4BBB-A74C-5E7B01025050}" dateTime="2023-11-14T17:13:39" maxSheetId="2" userName="Пользователь Windows" r:id="rId82" minRId="1132" maxRId="1149">
    <sheetIdMap count="1">
      <sheetId val="1"/>
    </sheetIdMap>
  </header>
  <header guid="{557D49D9-7546-41EC-942C-A3E407E1F005}" dateTime="2023-11-14T17:14:32" maxSheetId="2" userName="Пользователь Windows" r:id="rId83" minRId="1151" maxRId="1156">
    <sheetIdMap count="1">
      <sheetId val="1"/>
    </sheetIdMap>
  </header>
  <header guid="{89485C9B-6B99-48A6-9EA9-A4065AD0EBFE}" dateTime="2023-11-14T17:15:19" maxSheetId="2" userName="Пользователь Windows" r:id="rId84" minRId="1158" maxRId="1163">
    <sheetIdMap count="1">
      <sheetId val="1"/>
    </sheetIdMap>
  </header>
  <header guid="{E159383D-5519-4D79-B16A-13D988970395}" dateTime="2023-11-14T17:30:34" maxSheetId="2" userName="Пользователь Windows" r:id="rId85" minRId="1165" maxRId="1182">
    <sheetIdMap count="1">
      <sheetId val="1"/>
    </sheetIdMap>
  </header>
  <header guid="{A6F47119-FBE1-45C0-926D-6080E7C6905B}" dateTime="2023-11-14T17:32:17" maxSheetId="2" userName="Пользователь Windows" r:id="rId86" minRId="1184" maxRId="1189">
    <sheetIdMap count="1">
      <sheetId val="1"/>
    </sheetIdMap>
  </header>
  <header guid="{0C296F5F-32CB-4B48-9DAE-45C88BB8A8AF}" dateTime="2023-11-14T17:33:28" maxSheetId="2" userName="Пользователь Windows" r:id="rId87" minRId="1191" maxRId="1199">
    <sheetIdMap count="1">
      <sheetId val="1"/>
    </sheetIdMap>
  </header>
  <header guid="{896D045E-1C96-45E3-AE96-7F54085DA4E0}" dateTime="2023-11-14T17:36:13" maxSheetId="2" userName="Пользователь Windows" r:id="rId88" minRId="1201" maxRId="1221">
    <sheetIdMap count="1">
      <sheetId val="1"/>
    </sheetIdMap>
  </header>
  <header guid="{5548C7A5-1264-40FC-AAD7-944F2DE5BA35}" dateTime="2023-11-14T17:37:29" maxSheetId="2" userName="Пользователь Windows" r:id="rId89" minRId="1223" maxRId="1237">
    <sheetIdMap count="1">
      <sheetId val="1"/>
    </sheetIdMap>
  </header>
  <header guid="{4206A1EA-5AD1-4975-A1AA-5B8D5B70E9F7}" dateTime="2023-11-14T17:38:44" maxSheetId="2" userName="Пользователь Windows" r:id="rId90" minRId="1239" maxRId="1253">
    <sheetIdMap count="1">
      <sheetId val="1"/>
    </sheetIdMap>
  </header>
  <header guid="{5994B6C8-20E0-4A1E-A501-19B60458B866}" dateTime="2023-11-14T17:41:09" maxSheetId="2" userName="Пользователь Windows" r:id="rId91" minRId="1255" maxRId="1284">
    <sheetIdMap count="1">
      <sheetId val="1"/>
    </sheetIdMap>
  </header>
  <header guid="{3591CFA0-1A29-41A7-823E-A110227EDDA2}" dateTime="2023-11-14T17:41:48" maxSheetId="2" userName="Пользователь Windows" r:id="rId92" minRId="1286" maxRId="1288">
    <sheetIdMap count="1">
      <sheetId val="1"/>
    </sheetIdMap>
  </header>
  <header guid="{A55A3ACD-56B0-4485-B3EB-704EBC3320D8}" dateTime="2023-11-14T17:43:00" maxSheetId="2" userName="Пользователь Windows" r:id="rId93" minRId="1290" maxRId="1292">
    <sheetIdMap count="1">
      <sheetId val="1"/>
    </sheetIdMap>
  </header>
  <header guid="{4C9D8D71-B266-4374-9E7B-2005C258B8C3}" dateTime="2023-11-14T17:45:08" maxSheetId="2" userName="Пользователь Windows" r:id="rId94" minRId="1294" maxRId="1314">
    <sheetIdMap count="1">
      <sheetId val="1"/>
    </sheetIdMap>
  </header>
  <header guid="{74423204-786B-4FD8-83D1-EEA0D907E901}" dateTime="2023-11-14T17:49:14" maxSheetId="2" userName="Пользователь Windows" r:id="rId95" minRId="1316" maxRId="1357">
    <sheetIdMap count="1">
      <sheetId val="1"/>
    </sheetIdMap>
  </header>
  <header guid="{36C0F810-E9FB-4FE4-BB56-597AB205C786}" dateTime="2023-11-14T17:56:39" maxSheetId="2" userName="Любовь" r:id="rId96">
    <sheetIdMap count="1">
      <sheetId val="1"/>
    </sheetIdMap>
  </header>
  <header guid="{3FBCE3D7-2542-4219-B3FB-82B5DDDD3A54}" dateTime="2023-11-14T17:52:27" maxSheetId="2" userName="Пользователь Windows" r:id="rId97" minRId="1360" maxRId="1362">
    <sheetIdMap count="1">
      <sheetId val="1"/>
    </sheetIdMap>
  </header>
  <header guid="{4D700D52-E90D-47E5-A9C7-1A5AA0EE2E73}" dateTime="2023-11-14T17:54:40" maxSheetId="2" userName="Пользователь Windows" r:id="rId98">
    <sheetIdMap count="1">
      <sheetId val="1"/>
    </sheetIdMap>
  </header>
  <header guid="{141DBF82-C6DD-462F-AA06-0AB8F8E0B3A5}" dateTime="2023-11-14T17:57:44" maxSheetId="2" userName="Пользователь Windows" r:id="rId99">
    <sheetIdMap count="1">
      <sheetId val="1"/>
    </sheetIdMap>
  </header>
  <header guid="{255239EE-4CE4-4428-87E3-D97AC2BA8E51}" dateTime="2023-11-14T17:58:01" maxSheetId="2" userName="Пользователь Windows" r:id="rId100">
    <sheetIdMap count="1">
      <sheetId val="1"/>
    </sheetIdMap>
  </header>
  <header guid="{38D71A1E-001E-4CF7-95E6-52CF1C9949B1}" dateTime="2023-11-14T17:58:06" maxSheetId="2" userName="Пользователь Windows" r:id="rId101">
    <sheetIdMap count="1">
      <sheetId val="1"/>
    </sheetIdMap>
  </header>
  <header guid="{77109DF0-442E-4A13-BFE8-97418AD57C2F}" dateTime="2023-11-14T18:28:50" maxSheetId="2" userName="Ирина" r:id="rId102" minRId="1368" maxRId="1369">
    <sheetIdMap count="1">
      <sheetId val="1"/>
    </sheetIdMap>
  </header>
  <header guid="{8640D2FD-35EE-422C-873F-4B445E3F1659}" dateTime="2023-11-14T18:35:09" maxSheetId="2" userName="Ирина" r:id="rId103">
    <sheetIdMap count="1">
      <sheetId val="1"/>
    </sheetIdMap>
  </header>
  <header guid="{52BCD410-7880-4BEF-8B00-350BA81B4072}" dateTime="2023-11-15T17:50:47" maxSheetId="2" userName="Бюджетный отдел-1" r:id="rId104" minRId="1372" maxRId="1375">
    <sheetIdMap count="1">
      <sheetId val="1"/>
    </sheetIdMap>
  </header>
  <header guid="{83BAA1F6-7065-4346-B8FE-35828FA41E71}" dateTime="2023-11-15T19:14:55" maxSheetId="2" userName="Пользователь Windows" r:id="rId105">
    <sheetIdMap count="1">
      <sheetId val="1"/>
    </sheetIdMap>
  </header>
  <header guid="{647B8085-0B53-4F46-A572-3973EA44370C}" dateTime="2023-11-16T10:59:45" maxSheetId="2" userName="Ирина" r:id="rId106">
    <sheetIdMap count="1">
      <sheetId val="1"/>
    </sheetIdMap>
  </header>
  <header guid="{3DF1798A-2E9D-4027-9C48-6C79E5733A65}" dateTime="2023-11-16T14:18:23" maxSheetId="2" userName="Пользователь Windows" r:id="rId107" minRId="1379" maxRId="1380">
    <sheetIdMap count="1">
      <sheetId val="1"/>
    </sheetIdMap>
  </header>
  <header guid="{614E7195-8348-4E2E-80F0-3644B54FADFC}" dateTime="2023-11-16T14:18:30" maxSheetId="2" userName="Пользователь Windows" r:id="rId108">
    <sheetIdMap count="1">
      <sheetId val="1"/>
    </sheetIdMap>
  </header>
  <header guid="{1545D3C5-F79D-4EF2-A722-9FCFA39C2A6E}" dateTime="2023-11-23T16:54:08" maxSheetId="2" userName="Бюджетный отдел-1" r:id="rId109">
    <sheetIdMap count="1">
      <sheetId val="1"/>
    </sheetIdMap>
  </header>
</headers>
</file>

<file path=xl/revisions/revisionLog1.xml><?xml version="1.0" encoding="utf-8"?>
<revisions xmlns="http://schemas.openxmlformats.org/spreadsheetml/2006/main" xmlns:r="http://schemas.openxmlformats.org/officeDocument/2006/relationships">
  <rcv guid="{F7457086-8AB9-4670-9270-C2A807B414E7}" action="delete"/>
  <rdn rId="0" localSheetId="1" customView="1" name="Z_F7457086_8AB9_4670_9270_C2A807B414E7_.wvu.FilterData" hidden="1" oldHidden="1">
    <formula>'Приложение 7'!$A$1:$H$535</formula>
    <oldFormula>'Приложение 7'!$A$1:$H$535</oldFormula>
  </rdn>
  <rcv guid="{F7457086-8AB9-4670-9270-C2A807B414E7}"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18" sId="1" ref="A570:XFD570" action="deleteRow">
    <undo index="11" exp="ref" v="1" dr="H570" r="H569" sId="1"/>
    <undo index="11" exp="ref" v="1" dr="G570" r="G569" sId="1"/>
    <undo index="11" exp="ref" v="1" dr="F570" r="F569" sId="1"/>
    <rfmt sheetId="1" xfDxf="1" sqref="A570:XFD570" start="0" length="0"/>
    <rcc rId="0" sId="1" dxf="1">
      <nc r="A570" t="inlineStr">
        <is>
          <t>0830110290</t>
        </is>
      </nc>
      <ndxf>
        <font>
          <sz val="10"/>
          <color theme="1"/>
          <name val="Times New Roman"/>
          <scheme val="none"/>
        </font>
        <numFmt numFmtId="30" formatCode="@"/>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1" sqref="B570" start="0" length="0">
      <dxf>
        <font>
          <sz val="11"/>
          <color theme="1"/>
          <name val="Times New Roman"/>
          <scheme val="none"/>
        </font>
        <border outline="0">
          <left style="thin">
            <color indexed="64"/>
          </left>
          <right style="thin">
            <color indexed="64"/>
          </right>
          <top style="thin">
            <color indexed="64"/>
          </top>
          <bottom style="thin">
            <color indexed="64"/>
          </bottom>
        </border>
      </dxf>
    </rfmt>
    <rfmt sheetId="1" sqref="C570" start="0" length="0">
      <dxf>
        <font>
          <sz val="11"/>
          <color theme="1"/>
          <name val="Times New Roman"/>
          <scheme val="none"/>
        </font>
        <border outline="0">
          <left style="thin">
            <color indexed="64"/>
          </left>
          <right style="thin">
            <color indexed="64"/>
          </right>
          <top style="thin">
            <color indexed="64"/>
          </top>
          <bottom style="thin">
            <color indexed="64"/>
          </bottom>
        </border>
      </dxf>
    </rfmt>
    <rfmt sheetId="1" sqref="D570" start="0" length="0">
      <dxf>
        <font>
          <sz val="11"/>
          <color theme="1"/>
          <name val="Times New Roman"/>
          <scheme val="none"/>
        </font>
        <border outline="0">
          <left style="thin">
            <color indexed="64"/>
          </left>
          <right style="thin">
            <color indexed="64"/>
          </right>
          <top style="thin">
            <color indexed="64"/>
          </top>
          <bottom style="thin">
            <color indexed="64"/>
          </bottom>
        </border>
      </dxf>
    </rfmt>
    <rcc rId="0" sId="1" dxf="1">
      <nc r="E570" t="inlineStr">
        <is>
          <t xml:space="preserve">Обеспечение жилыми помещениями малоимущих многодетных семей, нуждающихся в жилых помещениях </t>
        </is>
      </nc>
      <ndxf>
        <font>
          <sz val="10"/>
          <color theme="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1" dxf="1">
      <nc r="F570">
        <f>F571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570">
        <f>G571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570">
        <f>H571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119" sId="1" ref="A570:XFD570" action="deleteRow">
    <rfmt sheetId="1" xfDxf="1" sqref="A570:XFD570" start="0" length="0"/>
    <rcc rId="0" sId="1" dxf="1">
      <nc r="A570" t="inlineStr">
        <is>
          <t>0830110290</t>
        </is>
      </nc>
      <ndxf>
        <font>
          <sz val="10"/>
          <color theme="1"/>
          <name val="Times New Roman"/>
          <scheme val="none"/>
        </font>
        <numFmt numFmtId="30" formatCode="@"/>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cc rId="0" sId="1" dxf="1">
      <nc r="B570">
        <v>300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570">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570">
        <v>1004</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E570" t="inlineStr">
        <is>
          <t>Социальное обеспечение и иные выплаты населению</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5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5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5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120" sId="1">
    <oc r="F569">
      <f>F572+F576+F578+F580+F570+F574+#REF!</f>
    </oc>
    <nc r="F569">
      <f>F572+F576+F578+F580+F570+F574</f>
    </nc>
  </rcc>
  <rcc rId="121" sId="1">
    <oc r="G569">
      <f>G572+G576+G578+G580+G570+G574+#REF!</f>
    </oc>
    <nc r="G569">
      <f>G572+G576+G578+G580+G570+G574</f>
    </nc>
  </rcc>
  <rcc rId="122" sId="1">
    <oc r="H569">
      <f>H572+H576+H578+H580+H570+H574+#REF!</f>
    </oc>
    <nc r="H569">
      <f>H572+H576+H578+H580+H570+H574</f>
    </nc>
  </rcc>
</revisions>
</file>

<file path=xl/revisions/revisionLog11.xml><?xml version="1.0" encoding="utf-8"?>
<revisions xmlns="http://schemas.openxmlformats.org/spreadsheetml/2006/main" xmlns:r="http://schemas.openxmlformats.org/officeDocument/2006/relationships">
  <rcc rId="397" sId="1">
    <oc r="A295" t="inlineStr">
      <is>
        <t>06301S9003</t>
      </is>
    </oc>
    <nc r="A295"/>
  </rcc>
  <rcc rId="398" sId="1">
    <oc r="A296" t="inlineStr">
      <is>
        <t>06301S9003</t>
      </is>
    </oc>
    <nc r="A296"/>
  </rcc>
  <rcc rId="399" sId="1">
    <oc r="A297" t="inlineStr">
      <is>
        <t>06301S9004</t>
      </is>
    </oc>
    <nc r="A297"/>
  </rcc>
  <rcc rId="400" sId="1">
    <oc r="A298" t="inlineStr">
      <is>
        <t>06301S9004</t>
      </is>
    </oc>
    <nc r="A298"/>
  </rcc>
  <rcc rId="401" sId="1">
    <oc r="A299" t="inlineStr">
      <is>
        <t>06301S9005</t>
      </is>
    </oc>
    <nc r="A299"/>
  </rcc>
  <rcc rId="402" sId="1">
    <oc r="A300" t="inlineStr">
      <is>
        <t>06301S9005</t>
      </is>
    </oc>
    <nc r="A300"/>
  </rcc>
  <rcc rId="403" sId="1">
    <oc r="A301" t="inlineStr">
      <is>
        <t>06301S9006</t>
      </is>
    </oc>
    <nc r="A301"/>
  </rcc>
  <rcc rId="404" sId="1">
    <oc r="A302" t="inlineStr">
      <is>
        <t>06301S9006</t>
      </is>
    </oc>
    <nc r="A302"/>
  </rcc>
  <rcc rId="405" sId="1">
    <oc r="A303" t="inlineStr">
      <is>
        <t>06301S9007</t>
      </is>
    </oc>
    <nc r="A303"/>
  </rcc>
  <rcc rId="406" sId="1">
    <oc r="A304" t="inlineStr">
      <is>
        <t>06301S9007</t>
      </is>
    </oc>
    <nc r="A304"/>
  </rcc>
  <rcc rId="407" sId="1">
    <oc r="A305" t="inlineStr">
      <is>
        <t>06301S9008</t>
      </is>
    </oc>
    <nc r="A305"/>
  </rcc>
  <rcc rId="408" sId="1">
    <oc r="A306" t="inlineStr">
      <is>
        <t>06301S9008</t>
      </is>
    </oc>
    <nc r="A306"/>
  </rcc>
  <rcc rId="409" sId="1">
    <oc r="A307" t="inlineStr">
      <is>
        <t>06301S9010</t>
      </is>
    </oc>
    <nc r="A307"/>
  </rcc>
  <rcc rId="410" sId="1">
    <oc r="A308" t="inlineStr">
      <is>
        <t>06301S9010</t>
      </is>
    </oc>
    <nc r="A308"/>
  </rcc>
  <rcc rId="411" sId="1">
    <oc r="A309" t="inlineStr">
      <is>
        <t>06301S9012</t>
      </is>
    </oc>
    <nc r="A309"/>
  </rcc>
  <rcc rId="412" sId="1">
    <oc r="A310" t="inlineStr">
      <is>
        <t>06301S9012</t>
      </is>
    </oc>
    <nc r="A310"/>
  </rcc>
  <rcc rId="413" sId="1">
    <oc r="A311" t="inlineStr">
      <is>
        <t>06301S9013</t>
      </is>
    </oc>
    <nc r="A311"/>
  </rcc>
  <rcc rId="414" sId="1">
    <oc r="A312" t="inlineStr">
      <is>
        <t>06301S9013</t>
      </is>
    </oc>
    <nc r="A312"/>
  </rcc>
  <rcc rId="415" sId="1">
    <oc r="A313" t="inlineStr">
      <is>
        <t>06301S9016</t>
      </is>
    </oc>
    <nc r="A313"/>
  </rcc>
  <rcc rId="416" sId="1">
    <oc r="A314" t="inlineStr">
      <is>
        <t>06301S9016</t>
      </is>
    </oc>
    <nc r="A314"/>
  </rcc>
  <rcc rId="417" sId="1">
    <oc r="A315" t="inlineStr">
      <is>
        <t>06301S9018</t>
      </is>
    </oc>
    <nc r="A315"/>
  </rcc>
  <rcc rId="418" sId="1">
    <oc r="A316" t="inlineStr">
      <is>
        <t>06301S9018</t>
      </is>
    </oc>
    <nc r="A316"/>
  </rcc>
  <rcc rId="419" sId="1">
    <oc r="A317" t="inlineStr">
      <is>
        <t>06301S9019</t>
      </is>
    </oc>
    <nc r="A317"/>
  </rcc>
  <rcc rId="420" sId="1">
    <oc r="A318" t="inlineStr">
      <is>
        <t>06301S9019</t>
      </is>
    </oc>
    <nc r="A318"/>
  </rcc>
  <rcc rId="421" sId="1">
    <oc r="A319" t="inlineStr">
      <is>
        <t>06301S9020</t>
      </is>
    </oc>
    <nc r="A319"/>
  </rcc>
  <rcc rId="422" sId="1">
    <oc r="A320" t="inlineStr">
      <is>
        <t>06301S9020</t>
      </is>
    </oc>
    <nc r="A320"/>
  </rcc>
  <rcc rId="423" sId="1">
    <oc r="A321" t="inlineStr">
      <is>
        <t>06301S9022</t>
      </is>
    </oc>
    <nc r="A321"/>
  </rcc>
  <rcc rId="424" sId="1">
    <oc r="A322" t="inlineStr">
      <is>
        <t>06301S9022</t>
      </is>
    </oc>
    <nc r="A322"/>
  </rcc>
  <rcc rId="425" sId="1">
    <oc r="A323" t="inlineStr">
      <is>
        <t>06301S9023</t>
      </is>
    </oc>
    <nc r="A323"/>
  </rcc>
  <rcc rId="426" sId="1">
    <oc r="A324" t="inlineStr">
      <is>
        <t>06301S9023</t>
      </is>
    </oc>
    <nc r="A324"/>
  </rcc>
  <rcc rId="427" sId="1">
    <oc r="A325" t="inlineStr">
      <is>
        <t>06301S9024</t>
      </is>
    </oc>
    <nc r="A325"/>
  </rcc>
  <rcc rId="428" sId="1">
    <oc r="A326" t="inlineStr">
      <is>
        <t>06301S9024</t>
      </is>
    </oc>
    <nc r="A326"/>
  </rcc>
  <rcc rId="429" sId="1">
    <oc r="A327" t="inlineStr">
      <is>
        <t>06301S9025</t>
      </is>
    </oc>
    <nc r="A327"/>
  </rcc>
  <rcc rId="430" sId="1">
    <oc r="A328" t="inlineStr">
      <is>
        <t>06301S9025</t>
      </is>
    </oc>
    <nc r="A328"/>
  </rcc>
  <rcv guid="{F7457086-8AB9-4670-9270-C2A807B414E7}" action="delete"/>
  <rdn rId="0" localSheetId="1" customView="1" name="Z_F7457086_8AB9_4670_9270_C2A807B414E7_.wvu.FilterData" hidden="1" oldHidden="1">
    <formula>'Приложение 7'!$A$1:$H$574</formula>
    <oldFormula>'Приложение 7'!$A$1:$H$574</oldFormula>
  </rdn>
  <rcv guid="{F7457086-8AB9-4670-9270-C2A807B414E7}" action="add"/>
</revisions>
</file>

<file path=xl/revisions/revisionLog110.xml><?xml version="1.0" encoding="utf-8"?>
<revisions xmlns="http://schemas.openxmlformats.org/spreadsheetml/2006/main" xmlns:r="http://schemas.openxmlformats.org/officeDocument/2006/relationships">
  <rcc rId="1158" sId="1">
    <nc r="A401" t="inlineStr">
      <is>
        <t>06502S9059</t>
      </is>
    </nc>
  </rcc>
  <rcc rId="1159" sId="1">
    <nc r="A402" t="inlineStr">
      <is>
        <t>06502S9059</t>
      </is>
    </nc>
  </rcc>
  <rcc rId="1160" sId="1">
    <nc r="E401"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(Устройство уличного освещения по д.Бабынино Старицкого муниципального округа Тверской области)</t>
      </is>
    </nc>
  </rcc>
  <rcc rId="1161" sId="1" numFmtId="4">
    <nc r="F402">
      <v>305</v>
    </nc>
  </rcc>
  <rcc rId="1162" sId="1" numFmtId="4">
    <nc r="G402">
      <v>0</v>
    </nc>
  </rcc>
  <rcc rId="1163" sId="1" numFmtId="4">
    <nc r="H402">
      <v>0</v>
    </nc>
  </rcc>
  <rcv guid="{F7457086-8AB9-4670-9270-C2A807B414E7}" action="delete"/>
  <rdn rId="0" localSheetId="1" customView="1" name="Z_F7457086_8AB9_4670_9270_C2A807B414E7_.wvu.FilterData" hidden="1" oldHidden="1">
    <formula>'Приложение 7'!$A$1:$H$526</formula>
    <oldFormula>'Приложение 7'!$A$1:$H$526</oldFormula>
  </rdn>
  <rcv guid="{F7457086-8AB9-4670-9270-C2A807B414E7}" action="add"/>
</revisions>
</file>

<file path=xl/revisions/revisionLog1101.xml><?xml version="1.0" encoding="utf-8"?>
<revisions xmlns="http://schemas.openxmlformats.org/spreadsheetml/2006/main" xmlns:r="http://schemas.openxmlformats.org/officeDocument/2006/relationships">
  <rcc rId="672" sId="1">
    <nc r="A322" t="inlineStr">
      <is>
        <t>06301S9048</t>
      </is>
    </nc>
  </rcc>
  <rcc rId="673" sId="1">
    <nc r="A323" t="inlineStr">
      <is>
        <t>06301S9048</t>
      </is>
    </nc>
  </rcc>
  <rcc rId="674" sId="1">
    <nc r="E322"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водопроводной сети в д. Иверовское  Старицкого муниципального округа Тверской области. 1 Часть)</t>
      </is>
    </nc>
  </rcc>
  <rcc rId="675" sId="1" numFmtId="4">
    <nc r="F323">
      <v>146</v>
    </nc>
  </rcc>
  <rcc rId="676" sId="1" numFmtId="4">
    <nc r="G323">
      <v>0</v>
    </nc>
  </rcc>
  <rcc rId="677" sId="1" numFmtId="4">
    <nc r="H323">
      <v>0</v>
    </nc>
  </rcc>
  <rcc rId="678" sId="1">
    <nc r="A324" t="inlineStr">
      <is>
        <t>06301S9049</t>
      </is>
    </nc>
  </rcc>
  <rcc rId="679" sId="1">
    <nc r="A325" t="inlineStr">
      <is>
        <t>06301S9049</t>
      </is>
    </nc>
  </rcc>
  <rcc rId="680" sId="1">
    <nc r="E324"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водопроводной сети в д. Пентурово Старицкого муниципального округа Тверской области)</t>
      </is>
    </nc>
  </rcc>
  <rcc rId="681" sId="1" numFmtId="4">
    <nc r="F325">
      <v>271.10000000000002</v>
    </nc>
  </rcc>
  <rcc rId="682" sId="1" numFmtId="4">
    <nc r="G325">
      <v>0</v>
    </nc>
  </rcc>
  <rcc rId="683" sId="1" numFmtId="4">
    <nc r="H325">
      <v>0</v>
    </nc>
  </rcc>
  <rcc rId="684" sId="1">
    <nc r="A326" t="inlineStr">
      <is>
        <t>06301S9050</t>
      </is>
    </nc>
  </rcc>
  <rcc rId="685" sId="1">
    <nc r="A327" t="inlineStr">
      <is>
        <t>06301S9050</t>
      </is>
    </nc>
  </rcc>
  <rcc rId="686" sId="1">
    <nc r="E326"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участка водопроводных сетей в д. Новое (1 этап) Старицкого муниципального округа Тверской области)</t>
      </is>
    </nc>
  </rcc>
  <rcc rId="687" sId="1" numFmtId="4">
    <nc r="F327">
      <v>121.5</v>
    </nc>
  </rcc>
  <rcc rId="688" sId="1" numFmtId="4">
    <nc r="G327">
      <v>0</v>
    </nc>
  </rcc>
  <rcc rId="689" sId="1" numFmtId="4">
    <nc r="H327">
      <v>0</v>
    </nc>
  </rcc>
  <rcv guid="{F7457086-8AB9-4670-9270-C2A807B414E7}" action="delete"/>
  <rdn rId="0" localSheetId="1" customView="1" name="Z_F7457086_8AB9_4670_9270_C2A807B414E7_.wvu.FilterData" hidden="1" oldHidden="1">
    <formula>'Приложение 7'!$A$1:$H$577</formula>
    <oldFormula>'Приложение 7'!$A$1:$H$577</oldFormula>
  </rdn>
  <rcv guid="{F7457086-8AB9-4670-9270-C2A807B414E7}" action="add"/>
</revisions>
</file>

<file path=xl/revisions/revisionLog11011.xml><?xml version="1.0" encoding="utf-8"?>
<revisions xmlns="http://schemas.openxmlformats.org/spreadsheetml/2006/main" xmlns:r="http://schemas.openxmlformats.org/officeDocument/2006/relationships">
  <rcc rId="609" sId="1">
    <nc r="A304" t="inlineStr">
      <is>
        <t>06301S9039</t>
      </is>
    </nc>
  </rcc>
  <rcc rId="610" sId="1">
    <nc r="E304"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водопроводной сети по ул. Сотчино  с. Емельяново Старицкого муниципального округа Тверской области  (3 этап))</t>
      </is>
    </nc>
  </rcc>
  <rcc rId="611" sId="1">
    <nc r="A305" t="inlineStr">
      <is>
        <t>06301S9039</t>
      </is>
    </nc>
  </rcc>
  <rcc rId="612" sId="1" numFmtId="4">
    <nc r="F305">
      <v>200</v>
    </nc>
  </rcc>
  <rcc rId="613" sId="1" numFmtId="4">
    <nc r="G305">
      <v>0</v>
    </nc>
  </rcc>
  <rcc rId="614" sId="1" numFmtId="4">
    <nc r="H305">
      <v>0</v>
    </nc>
  </rcc>
  <rcv guid="{F7457086-8AB9-4670-9270-C2A807B414E7}" action="delete"/>
  <rdn rId="0" localSheetId="1" customView="1" name="Z_F7457086_8AB9_4670_9270_C2A807B414E7_.wvu.FilterData" hidden="1" oldHidden="1">
    <formula>'Приложение 7'!$A$1:$H$577</formula>
    <oldFormula>'Приложение 7'!$A$1:$H$577</oldFormula>
  </rdn>
  <rcv guid="{F7457086-8AB9-4670-9270-C2A807B414E7}" action="add"/>
</revisions>
</file>

<file path=xl/revisions/revisionLog110111.xml><?xml version="1.0" encoding="utf-8"?>
<revisions xmlns="http://schemas.openxmlformats.org/spreadsheetml/2006/main" xmlns:r="http://schemas.openxmlformats.org/officeDocument/2006/relationships">
  <rcc rId="586" sId="1">
    <nc r="A298" t="inlineStr">
      <is>
        <t>06301S9036</t>
      </is>
    </nc>
  </rcc>
  <rcc rId="587" sId="1">
    <nc r="E298"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артезианской скважины на ул. Лесная, д. Берново Старицкого муниципального округа Тверской области)</t>
      </is>
    </nc>
  </rcc>
  <rcc rId="588" sId="1">
    <nc r="A299" t="inlineStr">
      <is>
        <t>06301S9036</t>
      </is>
    </nc>
  </rcc>
  <rcc rId="589" sId="1" numFmtId="4">
    <nc r="F299">
      <v>500</v>
    </nc>
  </rcc>
  <rcc rId="590" sId="1" numFmtId="4">
    <nc r="G299">
      <v>0</v>
    </nc>
  </rcc>
  <rcc rId="591" sId="1" numFmtId="4">
    <nc r="H299">
      <v>0</v>
    </nc>
  </rcc>
  <rcv guid="{F7457086-8AB9-4670-9270-C2A807B414E7}" action="delete"/>
  <rdn rId="0" localSheetId="1" customView="1" name="Z_F7457086_8AB9_4670_9270_C2A807B414E7_.wvu.FilterData" hidden="1" oldHidden="1">
    <formula>'Приложение 7'!$A$1:$H$577</formula>
    <oldFormula>'Приложение 7'!$A$1:$H$577</oldFormula>
  </rdn>
  <rcv guid="{F7457086-8AB9-4670-9270-C2A807B414E7}" action="add"/>
</revisions>
</file>

<file path=xl/revisions/revisionLog1101111.xml><?xml version="1.0" encoding="utf-8"?>
<revisions xmlns="http://schemas.openxmlformats.org/spreadsheetml/2006/main" xmlns:r="http://schemas.openxmlformats.org/officeDocument/2006/relationships">
  <rrc rId="337" sId="1" ref="A288:XFD288" action="deleteRow">
    <undo index="39" exp="ref" v="1" dr="H288" r="H287" sId="1"/>
    <undo index="39" exp="ref" v="1" dr="G288" r="G287" sId="1"/>
    <undo index="39" exp="ref" v="1" dr="F288" r="F287" sId="1"/>
    <rfmt sheetId="1" xfDxf="1" sqref="A288:XFD288" start="0" length="0"/>
    <rcc rId="0" sId="1" dxf="1">
      <nc r="A288" t="inlineStr">
        <is>
          <t>0630119003</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288"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288"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288">
        <f>F289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288">
        <f>G289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288">
        <f>H289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338" sId="1" ref="A288:XFD288" action="deleteRow">
    <rfmt sheetId="1" xfDxf="1" sqref="A288:XFD288" start="0" length="0"/>
    <rcc rId="0" sId="1" dxf="1">
      <nc r="A288" t="inlineStr">
        <is>
          <t>0630119003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288">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288">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288" t="inlineStr">
        <is>
          <t>0502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288"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339" sId="1" ref="A288:XFD288" action="deleteRow">
    <undo index="41" exp="ref" v="1" dr="H288" r="H287" sId="1"/>
    <undo index="41" exp="ref" v="1" dr="G288" r="G287" sId="1"/>
    <undo index="41" exp="ref" v="1" dr="F288" r="F287" sId="1"/>
    <rfmt sheetId="1" xfDxf="1" sqref="A288:XFD288" start="0" length="0"/>
    <rcc rId="0" sId="1" dxf="1">
      <nc r="A288" t="inlineStr">
        <is>
          <t>0630119004</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288"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288"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288">
        <f>F289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288">
        <f>G289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288">
        <f>H289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340" sId="1" ref="A288:XFD288" action="deleteRow">
    <rfmt sheetId="1" xfDxf="1" sqref="A288:XFD288" start="0" length="0"/>
    <rcc rId="0" sId="1" dxf="1">
      <nc r="A288" t="inlineStr">
        <is>
          <t>0630119004</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288">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288">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288" t="inlineStr">
        <is>
          <t>0502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288"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341" sId="1" ref="A288:XFD288" action="deleteRow">
    <undo index="43" exp="ref" v="1" dr="H288" r="H287" sId="1"/>
    <undo index="43" exp="ref" v="1" dr="G288" r="G287" sId="1"/>
    <undo index="43" exp="ref" v="1" dr="F288" r="F287" sId="1"/>
    <rfmt sheetId="1" xfDxf="1" sqref="A288:XFD288" start="0" length="0"/>
    <rcc rId="0" sId="1" dxf="1">
      <nc r="A288" t="inlineStr">
        <is>
          <t>0630119005</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288"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288"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288">
        <f>F289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288">
        <f>G289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288">
        <f>H289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342" sId="1" ref="A288:XFD288" action="deleteRow">
    <rfmt sheetId="1" xfDxf="1" sqref="A288:XFD288" start="0" length="0"/>
    <rcc rId="0" sId="1" dxf="1">
      <nc r="A288" t="inlineStr">
        <is>
          <t>0630119005</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288">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288">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288" t="inlineStr">
        <is>
          <t>0502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288"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343" sId="1" ref="A288:XFD288" action="deleteRow">
    <undo index="45" exp="ref" v="1" dr="H288" r="H287" sId="1"/>
    <undo index="45" exp="ref" v="1" dr="G288" r="G287" sId="1"/>
    <undo index="45" exp="ref" v="1" dr="F288" r="F287" sId="1"/>
    <rfmt sheetId="1" xfDxf="1" sqref="A288:XFD288" start="0" length="0"/>
    <rcc rId="0" sId="1" dxf="1">
      <nc r="A288" t="inlineStr">
        <is>
          <t>0630119006</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288"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288"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288">
        <f>F289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288">
        <f>G289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288">
        <f>H289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344" sId="1" ref="A288:XFD288" action="deleteRow">
    <rfmt sheetId="1" xfDxf="1" sqref="A288:XFD288" start="0" length="0"/>
    <rcc rId="0" sId="1" dxf="1">
      <nc r="A288" t="inlineStr">
        <is>
          <t>0630119006</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288">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288">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288" t="inlineStr">
        <is>
          <t>0502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288"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345" sId="1" ref="A288:XFD288" action="deleteRow">
    <undo index="47" exp="ref" v="1" dr="H288" r="H287" sId="1"/>
    <undo index="47" exp="ref" v="1" dr="G288" r="G287" sId="1"/>
    <undo index="47" exp="ref" v="1" dr="F288" r="F287" sId="1"/>
    <rfmt sheetId="1" xfDxf="1" sqref="A288:XFD288" start="0" length="0"/>
    <rcc rId="0" sId="1" dxf="1">
      <nc r="A288" t="inlineStr">
        <is>
          <t>0630119007</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288"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288"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288">
        <f>F289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288">
        <f>G289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288">
        <f>H289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346" sId="1" ref="A288:XFD288" action="deleteRow">
    <rfmt sheetId="1" xfDxf="1" sqref="A288:XFD288" start="0" length="0"/>
    <rcc rId="0" sId="1" dxf="1">
      <nc r="A288" t="inlineStr">
        <is>
          <t>0630119007</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288">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288">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288" t="inlineStr">
        <is>
          <t>0502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288"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347" sId="1" ref="A288:XFD288" action="deleteRow">
    <undo index="49" exp="ref" v="1" dr="H288" r="H287" sId="1"/>
    <undo index="49" exp="ref" v="1" dr="G288" r="G287" sId="1"/>
    <undo index="49" exp="ref" v="1" dr="F288" r="F287" sId="1"/>
    <rfmt sheetId="1" xfDxf="1" sqref="A288:XFD288" start="0" length="0"/>
    <rcc rId="0" sId="1" dxf="1">
      <nc r="A288" t="inlineStr">
        <is>
          <t>0630119008</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288"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288"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288">
        <f>F289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288">
        <f>G289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288">
        <f>H289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348" sId="1" ref="A288:XFD288" action="deleteRow">
    <rfmt sheetId="1" xfDxf="1" sqref="A288:XFD288" start="0" length="0"/>
    <rcc rId="0" sId="1" dxf="1">
      <nc r="A288" t="inlineStr">
        <is>
          <t>0630119008</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288">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288">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288" t="inlineStr">
        <is>
          <t>0502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288"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349" sId="1" ref="A288:XFD288" action="deleteRow">
    <undo index="71" exp="ref" v="1" dr="H288" r="H287" sId="1"/>
    <undo index="71" exp="ref" v="1" dr="G288" r="G287" sId="1"/>
    <undo index="71" exp="ref" v="1" dr="F288" r="F287" sId="1"/>
    <rfmt sheetId="1" xfDxf="1" sqref="A288:XFD288" start="0" length="0"/>
    <rcc rId="0" sId="1" dxf="1">
      <nc r="A288" t="inlineStr">
        <is>
          <t>0630119010</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288"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288"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288">
        <f>F289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288">
        <f>G289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288">
        <f>H289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350" sId="1" ref="A288:XFD288" action="deleteRow">
    <rfmt sheetId="1" xfDxf="1" sqref="A288:XFD288" start="0" length="0"/>
    <rcc rId="0" sId="1" dxf="1">
      <nc r="A288" t="inlineStr">
        <is>
          <t>0630119010</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288">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288">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288" t="inlineStr">
        <is>
          <t>0502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288"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351" sId="1" ref="A288:XFD288" action="deleteRow">
    <undo index="73" exp="ref" v="1" dr="H288" r="H287" sId="1"/>
    <undo index="73" exp="ref" v="1" dr="G288" r="G287" sId="1"/>
    <undo index="73" exp="ref" v="1" dr="F288" r="F287" sId="1"/>
    <rfmt sheetId="1" xfDxf="1" sqref="A288:XFD288" start="0" length="0"/>
    <rcc rId="0" sId="1" dxf="1">
      <nc r="A288" t="inlineStr">
        <is>
          <t>0630119012</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288"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288"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288">
        <f>F289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288">
        <f>G289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288">
        <f>H289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352" sId="1" ref="A288:XFD288" action="deleteRow">
    <rfmt sheetId="1" xfDxf="1" sqref="A288:XFD288" start="0" length="0"/>
    <rcc rId="0" sId="1" dxf="1">
      <nc r="A288" t="inlineStr">
        <is>
          <t>0630119012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288">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288">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288" t="inlineStr">
        <is>
          <t>0502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288"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353" sId="1" ref="A288:XFD288" action="deleteRow">
    <undo index="51" exp="ref" v="1" dr="H288" r="H287" sId="1"/>
    <undo index="51" exp="ref" v="1" dr="G288" r="G287" sId="1"/>
    <undo index="51" exp="ref" v="1" dr="F288" r="F287" sId="1"/>
    <rfmt sheetId="1" xfDxf="1" sqref="A288:XFD288" start="0" length="0"/>
    <rcc rId="0" sId="1" dxf="1">
      <nc r="A288" t="inlineStr">
        <is>
          <t>0630119013</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288"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288"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288">
        <f>F289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288">
        <f>G289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288">
        <f>H289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354" sId="1" ref="A288:XFD288" action="deleteRow">
    <rfmt sheetId="1" xfDxf="1" sqref="A288:XFD288" start="0" length="0"/>
    <rcc rId="0" sId="1" dxf="1">
      <nc r="A288" t="inlineStr">
        <is>
          <t>0630119013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288">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288">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288" t="inlineStr">
        <is>
          <t>0502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288"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355" sId="1" ref="A288:XFD288" action="deleteRow">
    <undo index="53" exp="ref" v="1" dr="H288" r="H287" sId="1"/>
    <undo index="53" exp="ref" v="1" dr="G288" r="G287" sId="1"/>
    <undo index="53" exp="ref" v="1" dr="F288" r="F287" sId="1"/>
    <rfmt sheetId="1" xfDxf="1" sqref="A288:XFD288" start="0" length="0"/>
    <rcc rId="0" sId="1" dxf="1">
      <nc r="A288" t="inlineStr">
        <is>
          <t>0630119016</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288"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288"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288">
        <f>F289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288">
        <f>G289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288">
        <f>H289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356" sId="1" ref="A288:XFD288" action="deleteRow">
    <rfmt sheetId="1" xfDxf="1" sqref="A288:XFD288" start="0" length="0"/>
    <rcc rId="0" sId="1" dxf="1">
      <nc r="A288" t="inlineStr">
        <is>
          <t>0630119016</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288">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288">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288" t="inlineStr">
        <is>
          <t>0502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288"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357" sId="1" ref="A288:XFD288" action="deleteRow">
    <undo index="55" exp="ref" v="1" dr="H288" r="H287" sId="1"/>
    <undo index="55" exp="ref" v="1" dr="G288" r="G287" sId="1"/>
    <undo index="55" exp="ref" v="1" dr="F288" r="F287" sId="1"/>
    <rfmt sheetId="1" xfDxf="1" sqref="A288:XFD288" start="0" length="0"/>
    <rcc rId="0" sId="1" dxf="1">
      <nc r="A288" t="inlineStr">
        <is>
          <t>0630119018</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288"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288"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288">
        <f>F289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288">
        <f>G289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288">
        <f>H289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358" sId="1" ref="A288:XFD288" action="deleteRow">
    <rfmt sheetId="1" xfDxf="1" sqref="A288:XFD288" start="0" length="0"/>
    <rcc rId="0" sId="1" dxf="1">
      <nc r="A288" t="inlineStr">
        <is>
          <t>0630119018</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288">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288">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288" t="inlineStr">
        <is>
          <t>0502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288"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359" sId="1" ref="A288:XFD288" action="deleteRow">
    <undo index="57" exp="ref" v="1" dr="H288" r="H287" sId="1"/>
    <undo index="57" exp="ref" v="1" dr="G288" r="G287" sId="1"/>
    <undo index="57" exp="ref" v="1" dr="F288" r="F287" sId="1"/>
    <rfmt sheetId="1" xfDxf="1" sqref="A288:XFD288" start="0" length="0"/>
    <rcc rId="0" sId="1" dxf="1">
      <nc r="A288" t="inlineStr">
        <is>
          <t>0630119019</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288"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288"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288">
        <f>F289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288">
        <f>G289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288">
        <f>H289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360" sId="1" ref="A288:XFD288" action="deleteRow">
    <rfmt sheetId="1" xfDxf="1" sqref="A288:XFD288" start="0" length="0"/>
    <rcc rId="0" sId="1" dxf="1">
      <nc r="A288" t="inlineStr">
        <is>
          <t>0630119019</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288">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288">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288" t="inlineStr">
        <is>
          <t>0502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288"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288" start="0" length="0">
      <dxf>
        <font>
          <sz val="10"/>
          <color auto="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361" sId="1" ref="A288:XFD288" action="deleteRow">
    <undo index="59" exp="ref" v="1" dr="H288" r="H287" sId="1"/>
    <undo index="59" exp="ref" v="1" dr="G288" r="G287" sId="1"/>
    <undo index="59" exp="ref" v="1" dr="F288" r="F287" sId="1"/>
    <rfmt sheetId="1" xfDxf="1" sqref="A288:XFD288" start="0" length="0"/>
    <rcc rId="0" sId="1" dxf="1">
      <nc r="A288" t="inlineStr">
        <is>
          <t>0630119020</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288"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288"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288">
        <f>F289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288">
        <f>G289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288">
        <f>H289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362" sId="1" ref="A288:XFD288" action="deleteRow">
    <rfmt sheetId="1" xfDxf="1" sqref="A288:XFD288" start="0" length="0"/>
    <rcc rId="0" sId="1" dxf="1">
      <nc r="A288" t="inlineStr">
        <is>
          <t>0630119020</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288">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288">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288" t="inlineStr">
        <is>
          <t>0502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288"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363" sId="1" ref="A288:XFD288" action="deleteRow">
    <undo index="61" exp="ref" v="1" dr="H288" r="H287" sId="1"/>
    <undo index="61" exp="ref" v="1" dr="G288" r="G287" sId="1"/>
    <undo index="61" exp="ref" v="1" dr="F288" r="F287" sId="1"/>
    <rfmt sheetId="1" xfDxf="1" sqref="A288:XFD288" start="0" length="0"/>
    <rcc rId="0" sId="1" dxf="1">
      <nc r="A288" t="inlineStr">
        <is>
          <t>0630119022</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288"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288"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288">
        <f>F289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288">
        <f>G289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288">
        <f>H289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364" sId="1" ref="A288:XFD288" action="deleteRow">
    <rfmt sheetId="1" xfDxf="1" sqref="A288:XFD288" start="0" length="0"/>
    <rcc rId="0" sId="1" dxf="1">
      <nc r="A288" t="inlineStr">
        <is>
          <t>0630119022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288">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288">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288" t="inlineStr">
        <is>
          <t>0502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288"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365" sId="1" ref="A288:XFD288" action="deleteRow">
    <undo index="63" exp="ref" v="1" dr="H288" r="H287" sId="1"/>
    <undo index="63" exp="ref" v="1" dr="G288" r="G287" sId="1"/>
    <undo index="63" exp="ref" v="1" dr="F288" r="F287" sId="1"/>
    <rfmt sheetId="1" xfDxf="1" sqref="A288:XFD288" start="0" length="0"/>
    <rcc rId="0" sId="1" dxf="1">
      <nc r="A288" t="inlineStr">
        <is>
          <t>0630119023</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288"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288"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288">
        <f>F289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288">
        <f>G289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288">
        <f>H289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366" sId="1" ref="A288:XFD288" action="deleteRow">
    <rfmt sheetId="1" xfDxf="1" sqref="A288:XFD288" start="0" length="0"/>
    <rcc rId="0" sId="1" dxf="1">
      <nc r="A288" t="inlineStr">
        <is>
          <t>0630119023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288">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288">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288" t="inlineStr">
        <is>
          <t>0502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288"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367" sId="1" ref="A288:XFD288" action="deleteRow">
    <undo index="65" exp="ref" v="1" dr="H288" r="H287" sId="1"/>
    <undo index="65" exp="ref" v="1" dr="G288" r="G287" sId="1"/>
    <undo index="65" exp="ref" v="1" dr="F288" r="F287" sId="1"/>
    <rfmt sheetId="1" xfDxf="1" sqref="A288:XFD288" start="0" length="0"/>
    <rcc rId="0" sId="1" dxf="1">
      <nc r="A288" t="inlineStr">
        <is>
          <t>0630119024</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288"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288"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288">
        <f>F289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288">
        <f>G289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288">
        <f>H289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368" sId="1" ref="A288:XFD288" action="deleteRow">
    <rfmt sheetId="1" xfDxf="1" sqref="A288:XFD288" start="0" length="0"/>
    <rcc rId="0" sId="1" dxf="1">
      <nc r="A288" t="inlineStr">
        <is>
          <t>0630119024</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288">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288">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288" t="inlineStr">
        <is>
          <t>0502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288"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369" sId="1" ref="A288:XFD288" action="deleteRow">
    <undo index="67" exp="ref" v="1" dr="H288" r="H287" sId="1"/>
    <undo index="67" exp="ref" v="1" dr="G288" r="G287" sId="1"/>
    <undo index="67" exp="ref" v="1" dr="F288" r="F287" sId="1"/>
    <rfmt sheetId="1" xfDxf="1" sqref="A288:XFD288" start="0" length="0"/>
    <rcc rId="0" sId="1" dxf="1">
      <nc r="A288" t="inlineStr">
        <is>
          <t>0630119025</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288"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288"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288"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288">
        <f>F289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288">
        <f>G289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288">
        <f>H289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370" sId="1" ref="A288:XFD288" action="deleteRow">
    <rfmt sheetId="1" xfDxf="1" sqref="A288:XFD288" start="0" length="0"/>
    <rcc rId="0" sId="1" dxf="1">
      <nc r="A288" t="inlineStr">
        <is>
          <t>0630119025</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288">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288">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288" t="inlineStr">
        <is>
          <t>0502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288"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28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371" sId="1">
    <oc r="F287">
      <f>F288+F291+F295+F297+F299+F301+F303+F305+F307+F309+F311+F313+F315+F317+F319+F321+F323+F325+F327+F329+#REF!+#REF!+#REF!+#REF!+#REF!+#REF!+#REF!+#REF!+#REF!+#REF!+#REF!+#REF!+#REF!+#REF!+#REF!+F293+#REF!+#REF!</f>
    </oc>
    <nc r="F287">
      <f>F288+F291+F295+F297+F299+F301+F303+F305+F307+F309+F311+F313+F315+F317+F319+F321+F323+F325+F327+F329+F293</f>
    </nc>
  </rcc>
  <rcc rId="372" sId="1">
    <oc r="G286">
      <f>G287+G331</f>
    </oc>
    <nc r="G286">
      <f>G287+G331</f>
    </nc>
  </rcc>
  <rcc rId="373" sId="1">
    <oc r="H286">
      <f>H287+H331</f>
    </oc>
    <nc r="H286">
      <f>H287+H331</f>
    </nc>
  </rcc>
  <rcc rId="374" sId="1">
    <oc r="G287">
      <f>G288+G291+G295+G297+G299+G301+G303+G305+G307+G309+G311+G313+G315+G317+G319+G321+G323+G325+G327+G329+#REF!+#REF!+#REF!+#REF!+#REF!+#REF!+#REF!+#REF!+#REF!+#REF!+#REF!+#REF!+#REF!+#REF!+#REF!+G293+#REF!+#REF!</f>
    </oc>
    <nc r="G287">
      <f>G288+G291+G295+G297+G299+G301+G303+G305+G307+G309+G311+G313+G315+G317+G319+G321+G323+G325+G327+G329+G293</f>
    </nc>
  </rcc>
  <rcc rId="375" sId="1">
    <oc r="H287">
      <f>H288+H291+H295+H297+H299+H301+H303+H305+H307+H309+H311+H313+H315+H317+H319+H321+H323+H325+H327+H329+#REF!+#REF!+#REF!+#REF!+#REF!+#REF!+#REF!+#REF!+#REF!+#REF!+#REF!+#REF!+#REF!+#REF!+#REF!+H293+#REF!+#REF!</f>
    </oc>
    <nc r="H287">
      <f>H288+H291+H295+H297+H299+H301+H303+H305+H307+H309+H311+H313+H315+H317+H319+H321+H323+H325+H327+H329+H293</f>
    </nc>
  </rcc>
  <rcv guid="{F7457086-8AB9-4670-9270-C2A807B414E7}" action="delete"/>
  <rdn rId="0" localSheetId="1" customView="1" name="Z_F7457086_8AB9_4670_9270_C2A807B414E7_.wvu.FilterData" hidden="1" oldHidden="1">
    <formula>'Приложение 7'!$A$1:$H$576</formula>
    <oldFormula>'Приложение 7'!$A$1:$H$576</oldFormula>
  </rdn>
  <rcv guid="{F7457086-8AB9-4670-9270-C2A807B414E7}" action="add"/>
</revisions>
</file>

<file path=xl/revisions/revisionLog1102.xml><?xml version="1.0" encoding="utf-8"?>
<revisions xmlns="http://schemas.openxmlformats.org/spreadsheetml/2006/main" xmlns:r="http://schemas.openxmlformats.org/officeDocument/2006/relationships">
  <rrc rId="1044" sId="1" ref="A372:XFD372" action="insertRow"/>
  <rrc rId="1045" sId="1" ref="A372:XFD372" action="insertRow"/>
  <rcc rId="1046" sId="1">
    <nc r="B373">
      <v>200</v>
    </nc>
  </rcc>
  <rcc rId="1047" sId="1">
    <nc r="C373">
      <v>501</v>
    </nc>
  </rcc>
  <rcc rId="1048" sId="1">
    <nc r="D373" t="inlineStr">
      <is>
        <t>0503</t>
      </is>
    </nc>
  </rcc>
  <rcc rId="1049" sId="1">
    <nc r="E373" t="inlineStr">
      <is>
        <t>Закупка товаров, работ и услуг для обеспечения  государственных (муниципальных) нужд</t>
      </is>
    </nc>
  </rcc>
  <rcc rId="1050" sId="1">
    <nc r="A372" t="inlineStr">
      <is>
        <t>0650211450</t>
      </is>
    </nc>
  </rcc>
  <rcc rId="1051" sId="1">
    <nc r="A373" t="inlineStr">
      <is>
        <t>0650211450</t>
      </is>
    </nc>
  </rcc>
  <rcc rId="1052" sId="1">
    <nc r="E372" t="inlineStr">
      <is>
        <t>Поддержка обустройства мест массового отдыха населения (городских парков)</t>
      </is>
    </nc>
  </rcc>
  <rcc rId="1053" sId="1" numFmtId="4">
    <nc r="F373">
      <v>4362.5</v>
    </nc>
  </rcc>
  <rcc rId="1054" sId="1" numFmtId="4">
    <nc r="G373">
      <v>4362.5</v>
    </nc>
  </rcc>
  <rcc rId="1055" sId="1" numFmtId="4">
    <nc r="H373">
      <v>4362.5</v>
    </nc>
  </rcc>
  <rcc rId="1056" sId="1">
    <nc r="F372">
      <f>F373</f>
    </nc>
  </rcc>
  <rcc rId="1057" sId="1">
    <nc r="G372">
      <f>G373</f>
    </nc>
  </rcc>
  <rcc rId="1058" sId="1">
    <nc r="H372">
      <f>H373</f>
    </nc>
  </rcc>
  <rcv guid="{F7457086-8AB9-4670-9270-C2A807B414E7}" action="delete"/>
  <rdn rId="0" localSheetId="1" customView="1" name="Z_F7457086_8AB9_4670_9270_C2A807B414E7_.wvu.FilterData" hidden="1" oldHidden="1">
    <formula>'Приложение 7'!$A$1:$H$528</formula>
    <oldFormula>'Приложение 7'!$A$1:$H$528</oldFormula>
  </rdn>
  <rcv guid="{F7457086-8AB9-4670-9270-C2A807B414E7}" action="add"/>
</revisions>
</file>

<file path=xl/revisions/revisionLog11021.xml><?xml version="1.0" encoding="utf-8"?>
<revisions xmlns="http://schemas.openxmlformats.org/spreadsheetml/2006/main" xmlns:r="http://schemas.openxmlformats.org/officeDocument/2006/relationships">
  <rcv guid="{F7457086-8AB9-4670-9270-C2A807B414E7}" action="delete"/>
  <rdn rId="0" localSheetId="1" customView="1" name="Z_F7457086_8AB9_4670_9270_C2A807B414E7_.wvu.FilterData" hidden="1" oldHidden="1">
    <formula>'Приложение 7'!$A$1:$H$526</formula>
    <oldFormula>'Приложение 7'!$A$1:$H$526</oldFormula>
  </rdn>
  <rcv guid="{F7457086-8AB9-4670-9270-C2A807B414E7}" action="add"/>
</revisions>
</file>

<file path=xl/revisions/revisionLog110211.xml><?xml version="1.0" encoding="utf-8"?>
<revisions xmlns="http://schemas.openxmlformats.org/spreadsheetml/2006/main" xmlns:r="http://schemas.openxmlformats.org/officeDocument/2006/relationships">
  <rcc rId="990" sId="1" numFmtId="4">
    <nc r="F364">
      <v>1097.7</v>
    </nc>
  </rcc>
  <rcc rId="991" sId="1" numFmtId="4">
    <nc r="G364">
      <v>886.5</v>
    </nc>
  </rcc>
  <rcc rId="992" sId="1" numFmtId="4">
    <nc r="H364">
      <v>892.1</v>
    </nc>
  </rcc>
  <rcc rId="993" sId="1" numFmtId="4">
    <nc r="F366">
      <v>622.79999999999995</v>
    </nc>
  </rcc>
  <rcc rId="994" sId="1" numFmtId="4">
    <nc r="G366">
      <v>0</v>
    </nc>
  </rcc>
  <rcc rId="995" sId="1" numFmtId="4">
    <nc r="H366">
      <v>0</v>
    </nc>
  </rcc>
  <rcc rId="996" sId="1" numFmtId="4">
    <nc r="F368">
      <v>771.1</v>
    </nc>
  </rcc>
  <rcc rId="997" sId="1" numFmtId="4">
    <nc r="G368">
      <v>0</v>
    </nc>
  </rcc>
  <rcc rId="998" sId="1" numFmtId="4">
    <nc r="H368">
      <v>0</v>
    </nc>
  </rcc>
  <rrc rId="999" sId="1" ref="A370:XFD370" action="deleteRow">
    <undo index="31" exp="ref" v="1" dr="H370" r="H369" sId="1"/>
    <undo index="31" exp="ref" v="1" dr="G370" r="G369" sId="1"/>
    <undo index="31" exp="ref" v="1" dr="F370" r="F369" sId="1"/>
    <rfmt sheetId="1" xfDxf="1" sqref="A370:XFD370" start="0" length="0"/>
    <rcc rId="0" sId="1" dxf="1">
      <nc r="A370" t="inlineStr">
        <is>
          <t>0650219011</t>
        </is>
      </nc>
      <ndxf>
        <font>
          <sz val="10"/>
          <color auto="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370"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70"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70"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70"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70">
        <f>F371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370">
        <f>G371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370">
        <f>H371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1000" sId="1" ref="A370:XFD370" action="deleteRow">
    <rfmt sheetId="1" xfDxf="1" sqref="A370:XFD370" start="0" length="0"/>
    <rcc rId="0" sId="1" dxf="1">
      <nc r="A370" t="inlineStr">
        <is>
          <t>0650219011</t>
        </is>
      </nc>
      <ndxf>
        <font>
          <sz val="10"/>
          <color auto="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70">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70">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70" t="inlineStr">
        <is>
          <t>0503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70"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1001" sId="1" ref="A370:XFD370" action="deleteRow">
    <undo index="33" exp="ref" v="1" dr="H370" r="H369" sId="1"/>
    <undo index="33" exp="ref" v="1" dr="G370" r="G369" sId="1"/>
    <undo index="33" exp="ref" v="1" dr="F370" r="F369" sId="1"/>
    <rfmt sheetId="1" xfDxf="1" sqref="A370:XFD370" start="0" length="0"/>
    <rcc rId="0" sId="1" dxf="1">
      <nc r="A370" t="inlineStr">
        <is>
          <t>0650219017</t>
        </is>
      </nc>
      <ndxf>
        <font>
          <sz val="10"/>
          <color auto="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370"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70"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70"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70"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70">
        <f>F371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370">
        <f>G371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370">
        <f>H371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1002" sId="1" ref="A370:XFD370" action="deleteRow">
    <rfmt sheetId="1" xfDxf="1" sqref="A370:XFD370" start="0" length="0"/>
    <rcc rId="0" sId="1" dxf="1">
      <nc r="A370" t="inlineStr">
        <is>
          <t>0650219017</t>
        </is>
      </nc>
      <ndxf>
        <font>
          <sz val="10"/>
          <color auto="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70">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70">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70" t="inlineStr">
        <is>
          <t>0503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70"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1003" sId="1" ref="A370:XFD370" action="deleteRow">
    <undo index="35" exp="ref" v="1" dr="H370" r="H369" sId="1"/>
    <undo index="35" exp="ref" v="1" dr="G370" r="G369" sId="1"/>
    <undo index="35" exp="ref" v="1" dr="F370" r="F369" sId="1"/>
    <rfmt sheetId="1" xfDxf="1" sqref="A370:XFD370" start="0" length="0"/>
    <rcc rId="0" sId="1" dxf="1">
      <nc r="A370" t="inlineStr">
        <is>
          <t>0650219026</t>
        </is>
      </nc>
      <ndxf>
        <font>
          <sz val="10"/>
          <color auto="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370"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70"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70"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70"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70">
        <f>F371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370">
        <f>G371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370">
        <f>H371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1004" sId="1" ref="A370:XFD370" action="deleteRow">
    <rfmt sheetId="1" xfDxf="1" sqref="A370:XFD370" start="0" length="0"/>
    <rcc rId="0" sId="1" dxf="1">
      <nc r="A370" t="inlineStr">
        <is>
          <t>0650219026</t>
        </is>
      </nc>
      <ndxf>
        <font>
          <sz val="10"/>
          <color auto="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70">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70">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70" t="inlineStr">
        <is>
          <t>0503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70"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1005" sId="1" ref="A370:XFD370" action="deleteRow">
    <undo index="37" exp="ref" v="1" dr="H370" r="H369" sId="1"/>
    <undo index="37" exp="ref" v="1" dr="G370" r="G369" sId="1"/>
    <undo index="37" exp="ref" v="1" dr="F370" r="F369" sId="1"/>
    <rfmt sheetId="1" xfDxf="1" sqref="A370:XFD370" start="0" length="0"/>
    <rcc rId="0" sId="1" dxf="1">
      <nc r="A370" t="inlineStr">
        <is>
          <t>0650219027</t>
        </is>
      </nc>
      <ndxf>
        <font>
          <sz val="10"/>
          <color auto="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370"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70"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70"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70"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70">
        <f>F371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370">
        <f>G371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370">
        <f>H371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1006" sId="1" ref="A370:XFD370" action="deleteRow">
    <rfmt sheetId="1" xfDxf="1" sqref="A370:XFD370" start="0" length="0"/>
    <rcc rId="0" sId="1" dxf="1">
      <nc r="A370" t="inlineStr">
        <is>
          <t>0650219027</t>
        </is>
      </nc>
      <ndxf>
        <font>
          <sz val="10"/>
          <color auto="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70">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70">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70" t="inlineStr">
        <is>
          <t>0503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70"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1007" sId="1" ref="A370:XFD370" action="deleteRow">
    <undo index="39" exp="ref" v="1" dr="H370" r="H369" sId="1"/>
    <undo index="39" exp="ref" v="1" dr="G370" r="G369" sId="1"/>
    <undo index="39" exp="ref" v="1" dr="F370" r="F369" sId="1"/>
    <rfmt sheetId="1" xfDxf="1" sqref="A370:XFD370" start="0" length="0"/>
    <rcc rId="0" sId="1" dxf="1">
      <nc r="A370" t="inlineStr">
        <is>
          <t>0650219028</t>
        </is>
      </nc>
      <ndxf>
        <font>
          <sz val="10"/>
          <color auto="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370"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70"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70"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70"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70">
        <f>F371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370">
        <f>G371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370">
        <f>H371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1008" sId="1" ref="A370:XFD370" action="deleteRow">
    <rfmt sheetId="1" xfDxf="1" sqref="A370:XFD370" start="0" length="0"/>
    <rcc rId="0" sId="1" dxf="1">
      <nc r="A370" t="inlineStr">
        <is>
          <t>0650219028</t>
        </is>
      </nc>
      <ndxf>
        <font>
          <sz val="10"/>
          <color auto="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70">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70">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70" t="inlineStr">
        <is>
          <t>0503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70"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1009" sId="1" ref="A370:XFD370" action="deleteRow">
    <undo index="41" exp="ref" v="1" dr="H370" r="H369" sId="1"/>
    <undo index="41" exp="ref" v="1" dr="G370" r="G369" sId="1"/>
    <undo index="41" exp="ref" v="1" dr="F370" r="F369" sId="1"/>
    <rfmt sheetId="1" xfDxf="1" sqref="A370:XFD370" start="0" length="0"/>
    <rcc rId="0" sId="1" dxf="1">
      <nc r="A370" t="inlineStr">
        <is>
          <t>0650219029</t>
        </is>
      </nc>
      <ndxf>
        <font>
          <sz val="10"/>
          <color auto="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370"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70"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70"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70"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70">
        <f>F371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370">
        <f>G371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370">
        <f>H371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1010" sId="1" ref="A370:XFD370" action="deleteRow">
    <rfmt sheetId="1" xfDxf="1" sqref="A370:XFD370" start="0" length="0"/>
    <rcc rId="0" sId="1" dxf="1">
      <nc r="A370" t="inlineStr">
        <is>
          <t>0650219029</t>
        </is>
      </nc>
      <ndxf>
        <font>
          <sz val="10"/>
          <color auto="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70">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70">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70" t="inlineStr">
        <is>
          <t>0503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70"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1011" sId="1" ref="A370:XFD370" action="deleteRow">
    <undo index="43" exp="ref" v="1" dr="H370" r="H369" sId="1"/>
    <undo index="43" exp="ref" v="1" dr="G370" r="G369" sId="1"/>
    <undo index="43" exp="ref" v="1" dr="F370" r="F369" sId="1"/>
    <rfmt sheetId="1" xfDxf="1" sqref="A370:XFD370" start="0" length="0"/>
    <rcc rId="0" sId="1" dxf="1">
      <nc r="A370" t="inlineStr">
        <is>
          <t>0650219030</t>
        </is>
      </nc>
      <ndxf>
        <font>
          <sz val="10"/>
          <color auto="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370"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70"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70"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70"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70">
        <f>F371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370">
        <f>G371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370">
        <f>H371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1012" sId="1" ref="A370:XFD370" action="deleteRow">
    <rfmt sheetId="1" xfDxf="1" sqref="A370:XFD370" start="0" length="0"/>
    <rcc rId="0" sId="1" dxf="1">
      <nc r="A370" t="inlineStr">
        <is>
          <t>0650219030</t>
        </is>
      </nc>
      <ndxf>
        <font>
          <sz val="10"/>
          <color auto="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70">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70">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70" t="inlineStr">
        <is>
          <t>0503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70"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1013" sId="1" ref="A370:XFD370" action="deleteRow">
    <undo index="45" exp="ref" v="1" dr="H370" r="H369" sId="1"/>
    <undo index="45" exp="ref" v="1" dr="G370" r="G369" sId="1"/>
    <undo index="45" exp="ref" v="1" dr="F370" r="F369" sId="1"/>
    <rfmt sheetId="1" xfDxf="1" sqref="A370:XFD370" start="0" length="0"/>
    <rcc rId="0" sId="1" dxf="1">
      <nc r="A370" t="inlineStr">
        <is>
          <t>0650219031</t>
        </is>
      </nc>
      <ndxf>
        <font>
          <sz val="10"/>
          <color auto="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370"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70"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70"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70"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70">
        <f>F371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370">
        <f>G371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370">
        <f>H371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1014" sId="1" ref="A370:XFD370" action="deleteRow">
    <rfmt sheetId="1" xfDxf="1" sqref="A370:XFD370" start="0" length="0"/>
    <rcc rId="0" sId="1" dxf="1">
      <nc r="A370" t="inlineStr">
        <is>
          <t>0650219031</t>
        </is>
      </nc>
      <ndxf>
        <font>
          <sz val="10"/>
          <color auto="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70">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70">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70" t="inlineStr">
        <is>
          <t>0503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70"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1015" sId="1" ref="A370:XFD370" action="deleteRow">
    <undo index="53" exp="ref" v="1" dr="H370" r="H369" sId="1"/>
    <undo index="53" exp="ref" v="1" dr="G370" r="G369" sId="1"/>
    <undo index="53" exp="ref" v="1" dr="F370" r="F369" sId="1"/>
    <rfmt sheetId="1" xfDxf="1" sqref="A370:XFD370" start="0" length="0"/>
    <rcc rId="0" sId="1" dxf="1">
      <nc r="A370" t="inlineStr">
        <is>
          <t>0650219032</t>
        </is>
      </nc>
      <ndxf>
        <font>
          <sz val="10"/>
          <color auto="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370"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70"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70"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70"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70">
        <f>F371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370">
        <f>G371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370">
        <f>H371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1016" sId="1" ref="A370:XFD370" action="deleteRow">
    <rfmt sheetId="1" xfDxf="1" sqref="A370:XFD370" start="0" length="0"/>
    <rcc rId="0" sId="1" dxf="1">
      <nc r="A370" t="inlineStr">
        <is>
          <t>0650219032</t>
        </is>
      </nc>
      <ndxf>
        <font>
          <sz val="10"/>
          <color auto="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70">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70">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70" t="inlineStr">
        <is>
          <t>0503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70"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1017" sId="1" ref="A370:XFD370" action="deleteRow">
    <undo index="55" exp="ref" v="1" dr="H370" r="H369" sId="1"/>
    <undo index="55" exp="ref" v="1" dr="G370" r="G369" sId="1"/>
    <undo index="55" exp="ref" v="1" dr="F370" r="F369" sId="1"/>
    <rfmt sheetId="1" xfDxf="1" sqref="A370:XFD370" start="0" length="0"/>
    <rcc rId="0" sId="1" dxf="1">
      <nc r="A370" t="inlineStr">
        <is>
          <t>0650219033</t>
        </is>
      </nc>
      <ndxf>
        <font>
          <sz val="10"/>
          <color auto="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370"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70"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70"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70"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70">
        <f>F371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370">
        <f>G371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370">
        <f>H371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1018" sId="1" ref="A370:XFD370" action="deleteRow">
    <rfmt sheetId="1" xfDxf="1" sqref="A370:XFD370" start="0" length="0"/>
    <rcc rId="0" sId="1" dxf="1">
      <nc r="A370" t="inlineStr">
        <is>
          <t>0650219033</t>
        </is>
      </nc>
      <ndxf>
        <font>
          <sz val="10"/>
          <color auto="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70">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70">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70" t="inlineStr">
        <is>
          <t>0503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70"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37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1019" sId="1">
    <oc r="F369">
      <f>F370+F372+F374+F376+F378+F380+F382+F384+F389+F391+F393+F395+F397+F399+F401+F403+#REF!+#REF!+#REF!+#REF!+#REF!+#REF!+#REF!+#REF!+F387+F405+F407+#REF!+#REF!</f>
    </oc>
    <nc r="F369">
      <f>F370+F372+F374+F376+F378+F380+F382+F384+F389+F391+F393+F395+F397+F399+F401+F403+F387+F405+F407</f>
    </nc>
  </rcc>
  <rcc rId="1020" sId="1">
    <oc r="G369">
      <f>G370+G372+G374+G376+G378+G380+G382+G384+G389+G391+G393+G395+G397+G399+G401+G403+#REF!+#REF!+#REF!+#REF!+#REF!+#REF!+#REF!+#REF!+G387+G405+G407+#REF!+#REF!</f>
    </oc>
    <nc r="G369">
      <f>G370+G372+G374+G376+G378+G380+G382+G384+G389+G391+G393+G395+G397+G399+G401+G403+G387+G405+G407</f>
    </nc>
  </rcc>
  <rcc rId="1021" sId="1">
    <oc r="H369">
      <f>H370+H372+H374+H376+H378+H380+H382+H384+H389+H391+H393+H395+H397+H399+H401+H403+#REF!+#REF!+#REF!+#REF!+#REF!+#REF!+#REF!+#REF!+H387+H405+H407+#REF!+#REF!</f>
    </oc>
    <nc r="H369">
      <f>H370+H372+H374+H376+H378+H380+H382+H384+H389+H391+H393+H395+H397+H399+H401+H403+H387+H405+H407</f>
    </nc>
  </rcc>
</revisions>
</file>

<file path=xl/revisions/revisionLog1102111.xml><?xml version="1.0" encoding="utf-8"?>
<revisions xmlns="http://schemas.openxmlformats.org/spreadsheetml/2006/main" xmlns:r="http://schemas.openxmlformats.org/officeDocument/2006/relationships">
  <rcc rId="978" sId="1" numFmtId="4">
    <nc r="F358">
      <v>3562.2</v>
    </nc>
  </rcc>
  <rcc rId="979" sId="1" numFmtId="4">
    <nc r="G358">
      <v>3704.7</v>
    </nc>
  </rcc>
  <rcc rId="980" sId="1" numFmtId="4">
    <nc r="H358">
      <v>3852.9</v>
    </nc>
  </rcc>
  <rcc rId="981" sId="1" numFmtId="4">
    <nc r="F360">
      <v>395.8</v>
    </nc>
  </rcc>
  <rcc rId="982" sId="1" numFmtId="4">
    <nc r="G360">
      <v>411.6</v>
    </nc>
  </rcc>
  <rcc rId="983" sId="1" numFmtId="4">
    <nc r="H360">
      <v>428.1</v>
    </nc>
  </rcc>
</revisions>
</file>

<file path=xl/revisions/revisionLog11021111.xml><?xml version="1.0" encoding="utf-8"?>
<revisions xmlns="http://schemas.openxmlformats.org/spreadsheetml/2006/main" xmlns:r="http://schemas.openxmlformats.org/officeDocument/2006/relationships">
  <rrc rId="751" sId="1" ref="A341:XFD341" action="deleteRow">
    <undo index="11" exp="ref" v="1" dr="H341" r="H340" sId="1"/>
    <undo index="11" exp="ref" v="1" dr="G341" r="G340" sId="1"/>
    <undo index="11" exp="ref" v="1" dr="F341" r="F340" sId="1"/>
    <rfmt sheetId="1" xfDxf="1" sqref="A341:XFD341" start="0" length="0"/>
    <rcc rId="0" sId="1" dxf="1">
      <nc r="A341" t="inlineStr">
        <is>
          <t>0640110130</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341"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41"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41"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41" t="inlineStr">
        <is>
          <t xml:space="preserve">Строительство (реконструцкция) автомобильных дорог общего пользования местного значения </t>
        </is>
      </nc>
      <ndxf>
        <font>
          <sz val="10"/>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41">
        <f>F342</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341">
        <f>G342</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341">
        <f>H342</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752" sId="1" ref="A341:XFD341" action="deleteRow">
    <rfmt sheetId="1" xfDxf="1" sqref="A341:XFD341" start="0" length="0"/>
    <rcc rId="0" sId="1" dxf="1">
      <nc r="A341" t="inlineStr">
        <is>
          <t>0640110130</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41">
        <v>400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41">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41" t="inlineStr">
        <is>
          <t>0409</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41" t="inlineStr">
        <is>
          <t xml:space="preserve">Капитальные вложения в объекты государственной (муниципальной) собственности
</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41"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341"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341"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753" sId="1" ref="A341:XFD341" action="deleteRow">
    <undo index="21" exp="ref" v="1" dr="H341" r="H340" sId="1"/>
    <undo index="21" exp="ref" v="1" dr="G341" r="G340" sId="1"/>
    <undo index="21" exp="ref" v="1" dr="F341" r="F340" sId="1"/>
    <rfmt sheetId="1" xfDxf="1" sqref="A341:XFD341" start="0" length="0"/>
    <rcc rId="0" sId="1" dxf="1">
      <nc r="A341" t="inlineStr">
        <is>
          <t>0640110220</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341"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41"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41"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41" t="inlineStr">
        <is>
          <t xml:space="preserve">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t>
        </is>
      </nc>
      <ndxf>
        <font>
          <sz val="10"/>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41">
        <f>F342</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341">
        <f>G342</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341">
        <f>H342</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754" sId="1" ref="A341:XFD341" action="deleteRow">
    <rfmt sheetId="1" xfDxf="1" sqref="A341:XFD341" start="0" length="0"/>
    <rcc rId="0" sId="1" dxf="1">
      <nc r="A341" t="inlineStr">
        <is>
          <t>0640110220</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41">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41">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41" t="inlineStr">
        <is>
          <t>0409</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41" t="inlineStr">
        <is>
          <t xml:space="preserve">Закупка товаров, работ и услуг для обеспечения  государственных (муниципальных) нужд
</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41"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341"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341"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755" sId="1">
    <oc r="F340">
      <f>F345+F359+F366+F343+F362+F364+#REF!+F368+F370+F372+F376+F374+F341+F347+F349+F351+F353+F355+F378+F357</f>
    </oc>
    <nc r="F340">
      <f>F343+F357+F364+F341+F360+F362+F366+F368+F370+F374+F372+F345+F347+F349+F351+F353+F376+F355</f>
    </nc>
  </rcc>
  <rcc rId="756" sId="1">
    <oc r="G340">
      <f>G345+G359+G366+G343+G362+G364+#REF!+G368+G370+G372+G376+G374+G341+G347+G349+G351+G353+G355+G378+G357</f>
    </oc>
    <nc r="G340">
      <f>G343+G357+G364+G341+G360+G362+G366+G368+G370+G374+G372+G345+G347+G349+G351+G353+G376+G355</f>
    </nc>
  </rcc>
  <rcc rId="757" sId="1">
    <oc r="H340">
      <f>H345+H359+H366+H343+H362+H364+#REF!+H368+H370+H372+H376+H374+H341+H347+H349+H351+H353+H355+H378+H357</f>
    </oc>
    <nc r="H340">
      <f>H343+H357+H364+H341+H360+H362+H366+H368+H370+H374+H372+H345+H347+H349+H351+H353+H376+H355</f>
    </nc>
  </rcc>
  <rcv guid="{F7457086-8AB9-4670-9270-C2A807B414E7}" action="delete"/>
  <rdn rId="0" localSheetId="1" customView="1" name="Z_F7457086_8AB9_4670_9270_C2A807B414E7_.wvu.FilterData" hidden="1" oldHidden="1">
    <formula>'Приложение 7'!$A$1:$H$575</formula>
    <oldFormula>'Приложение 7'!$A$1:$H$575</oldFormula>
  </rdn>
  <rcv guid="{F7457086-8AB9-4670-9270-C2A807B414E7}" action="add"/>
</revisions>
</file>

<file path=xl/revisions/revisionLog111.xml><?xml version="1.0" encoding="utf-8"?>
<revisions xmlns="http://schemas.openxmlformats.org/spreadsheetml/2006/main" xmlns:r="http://schemas.openxmlformats.org/officeDocument/2006/relationships">
  <rrc rId="1223" sId="1" ref="A415:XFD415" action="insertRow"/>
  <rrc rId="1224" sId="1" ref="A415:XFD415" action="insertRow"/>
  <rcc rId="1225" sId="1">
    <nc r="A415" t="inlineStr">
      <is>
        <t>06502S9066</t>
      </is>
    </nc>
  </rcc>
  <rcc rId="1226" sId="1">
    <nc r="A416" t="inlineStr">
      <is>
        <t>06502S9066</t>
      </is>
    </nc>
  </rcc>
  <rcc rId="1227" sId="1">
    <nc r="B416">
      <v>200</v>
    </nc>
  </rcc>
  <rcc rId="1228" sId="1">
    <nc r="C416">
      <v>501</v>
    </nc>
  </rcc>
  <rcc rId="1229" sId="1">
    <nc r="D416" t="inlineStr">
      <is>
        <t>0503</t>
      </is>
    </nc>
  </rcc>
  <rcc rId="1230" sId="1">
    <nc r="E416" t="inlineStr">
      <is>
        <t>Закупка товаров, работ и услуг для обеспечения  государственных (муниципальных) нужд</t>
      </is>
    </nc>
  </rcc>
  <rcc rId="1231" sId="1">
    <nc r="E415"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поливомоечного оборудования на полуприцепе для нужд Старицкого муниципального округа)</t>
      </is>
    </nc>
  </rcc>
  <rcc rId="1232" sId="1" numFmtId="4">
    <nc r="F416">
      <v>96</v>
    </nc>
  </rcc>
  <rcc rId="1233" sId="1" numFmtId="4">
    <nc r="G416">
      <v>0</v>
    </nc>
  </rcc>
  <rcc rId="1234" sId="1" numFmtId="4">
    <nc r="H416">
      <v>0</v>
    </nc>
  </rcc>
  <rcc rId="1235" sId="1">
    <nc r="F415">
      <f>F416</f>
    </nc>
  </rcc>
  <rcc rId="1236" sId="1">
    <nc r="G415">
      <f>G416</f>
    </nc>
  </rcc>
  <rcc rId="1237" sId="1">
    <nc r="H415">
      <f>H416</f>
    </nc>
  </rcc>
  <rcv guid="{F7457086-8AB9-4670-9270-C2A807B414E7}" action="delete"/>
  <rdn rId="0" localSheetId="1" customView="1" name="Z_F7457086_8AB9_4670_9270_C2A807B414E7_.wvu.FilterData" hidden="1" oldHidden="1">
    <formula>'Приложение 7'!$A$1:$H$532</formula>
    <oldFormula>'Приложение 7'!$A$1:$H$532</oldFormula>
  </rdn>
  <rcv guid="{F7457086-8AB9-4670-9270-C2A807B414E7}" action="add"/>
</revisions>
</file>

<file path=xl/revisions/revisionLog1111.xml><?xml version="1.0" encoding="utf-8"?>
<revisions xmlns="http://schemas.openxmlformats.org/spreadsheetml/2006/main" xmlns:r="http://schemas.openxmlformats.org/officeDocument/2006/relationships">
  <rcv guid="{F7457086-8AB9-4670-9270-C2A807B414E7}" action="delete"/>
  <rdn rId="0" localSheetId="1" customView="1" name="Z_F7457086_8AB9_4670_9270_C2A807B414E7_.wvu.FilterData" hidden="1" oldHidden="1">
    <formula>'Приложение 7'!$A$1:$H$528</formula>
    <oldFormula>'Приложение 7'!$A$1:$H$528</oldFormula>
  </rdn>
  <rcv guid="{F7457086-8AB9-4670-9270-C2A807B414E7}" action="add"/>
</revisions>
</file>

<file path=xl/revisions/revisionLog111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3" sId="1" numFmtId="4">
    <nc r="F286">
      <v>90.8</v>
    </nc>
  </rcc>
  <rcc rId="124" sId="1" numFmtId="4">
    <nc r="G286">
      <v>0</v>
    </nc>
  </rcc>
  <rcc rId="125" sId="1" numFmtId="4">
    <nc r="H286">
      <v>0</v>
    </nc>
  </rcc>
</revisions>
</file>

<file path=xl/revisions/revisionLog11112.xml><?xml version="1.0" encoding="utf-8"?>
<revisions xmlns="http://schemas.openxmlformats.org/spreadsheetml/2006/main" xmlns:r="http://schemas.openxmlformats.org/officeDocument/2006/relationships">
  <rcv guid="{F7457086-8AB9-4670-9270-C2A807B414E7}" action="delete"/>
  <rdn rId="0" localSheetId="1" customView="1" name="Z_F7457086_8AB9_4670_9270_C2A807B414E7_.wvu.FilterData" hidden="1" oldHidden="1">
    <formula>'Приложение 7'!$A$1:$H$526</formula>
    <oldFormula>'Приложение 7'!$A$1:$H$526</oldFormula>
  </rdn>
  <rcv guid="{F7457086-8AB9-4670-9270-C2A807B414E7}" action="add"/>
</revisions>
</file>

<file path=xl/revisions/revisionLog111121.xml><?xml version="1.0" encoding="utf-8"?>
<revisions xmlns="http://schemas.openxmlformats.org/spreadsheetml/2006/main" xmlns:r="http://schemas.openxmlformats.org/officeDocument/2006/relationships"/>
</file>

<file path=xl/revisions/revisionLog1112.xml><?xml version="1.0" encoding="utf-8"?>
<revisions xmlns="http://schemas.openxmlformats.org/spreadsheetml/2006/main" xmlns:r="http://schemas.openxmlformats.org/officeDocument/2006/relationships">
  <rrc rId="391" sId="1" ref="A295:XFD295" action="deleteRow">
    <undo index="3" exp="ref" v="1" dr="H295" r="H287" sId="1"/>
    <undo index="3" exp="ref" v="1" dr="G295" r="G287" sId="1"/>
    <undo index="3" exp="ref" v="1" dr="F295" r="F287" sId="1"/>
    <rfmt sheetId="1" xfDxf="1" sqref="A295:XFD295" start="0" length="0"/>
    <rcc rId="0" sId="1" dxf="1">
      <nc r="A295" t="inlineStr">
        <is>
          <t>06301S0700</t>
        </is>
      </nc>
      <ndxf>
        <font>
          <sz val="10"/>
          <color auto="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295"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295"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295"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295" t="inlineStr">
        <is>
          <t>Проведение капитального ремонта объектов теплоэнергетических комплексов Старицкого муниципального округа в целях софинансирования за счет средств бюджета муниципального округа</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295">
        <f>F296</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295">
        <f>G296</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295">
        <f>H296</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392" sId="1" ref="A295:XFD295" action="deleteRow">
    <rfmt sheetId="1" xfDxf="1" sqref="A295:XFD295" start="0" length="0"/>
    <rcc rId="0" sId="1" dxf="1">
      <nc r="A295" t="inlineStr">
        <is>
          <t>06301S0700</t>
        </is>
      </nc>
      <ndxf>
        <font>
          <sz val="10"/>
          <color auto="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295">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295">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295" t="inlineStr">
        <is>
          <t>0502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295"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295"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295"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295"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393" sId="1">
    <oc r="F287">
      <f>F288+F291+#REF!+F295+F297+F299+F301+F303+F305+F307+F309+F311+F313+F315+F317+F319+F321+F323+F325+F327+F293</f>
    </oc>
    <nc r="F287">
      <f>F288+F291+F295+F297+F299+F301+F303+F305+F307+F309+F311+F313+F315+F317+F319+F321+F323+F325+F327+F293</f>
    </nc>
  </rcc>
  <rcc rId="394" sId="1">
    <oc r="G287">
      <f>G288+G291+#REF!+G295+G297+G299+G301+G303+G305+G307+G309+G311+G313+G315+G317+G319+G321+G323+G325+G327+G293</f>
    </oc>
    <nc r="G287">
      <f>G288+G291+G295+G297+G299+G301+G303+G305+G307+G309+G311+G313+G315+G317+G319+G321+G323+G325+G327+G293</f>
    </nc>
  </rcc>
  <rcc rId="395" sId="1">
    <oc r="H287">
      <f>H288+H291+#REF!+H295+H297+H299+H301+H303+H305+H307+H309+H311+H313+H315+H317+H319+H321+H323+H325+H327+H293</f>
    </oc>
    <nc r="H287">
      <f>H288+H291+H295+H297+H299+H301+H303+H305+H307+H309+H311+H313+H315+H317+H319+H321+H323+H325+H327+H293</f>
    </nc>
  </rcc>
  <rcv guid="{F7457086-8AB9-4670-9270-C2A807B414E7}" action="delete"/>
  <rdn rId="0" localSheetId="1" customView="1" name="Z_F7457086_8AB9_4670_9270_C2A807B414E7_.wvu.FilterData" hidden="1" oldHidden="1">
    <formula>'Приложение 7'!$A$1:$H$574</formula>
    <oldFormula>'Приложение 7'!$A$1:$H$574</oldFormula>
  </rdn>
  <rcv guid="{F7457086-8AB9-4670-9270-C2A807B414E7}" action="add"/>
</revisions>
</file>

<file path=xl/revisions/revisionLog112.xml><?xml version="1.0" encoding="utf-8"?>
<revisions xmlns="http://schemas.openxmlformats.org/spreadsheetml/2006/main" xmlns:r="http://schemas.openxmlformats.org/officeDocument/2006/relationships">
  <rcc rId="1286" sId="1">
    <oc r="F371">
      <f>F374+F376+F378+F380+F382+F384+F386+F388+F391+F393+F395+F397+F399+F401+F403+F405+#REF!+F407+F409+F372</f>
    </oc>
    <nc r="F371">
      <f>F374+F376+F378+F380+F382+F384+F386+F388+F391+F393+F395+F397+F399+F401+F403+F405+F407+F409+F372</f>
    </nc>
  </rcc>
  <rcc rId="1287" sId="1">
    <oc r="G371">
      <f>G374+G376+G378+G380+G382+G384+G386+G388+G391+G393+G395+G397+G399+G401+G403+G405+#REF!+G407+G409+G372</f>
    </oc>
    <nc r="G371">
      <f>G374+G376+G378+G380+G382+G384+G386+G388+G391+G393+G395+G397+G399+G401+G403+G405+G407+G409+G372</f>
    </nc>
  </rcc>
  <rcc rId="1288" sId="1">
    <oc r="H371">
      <f>H374+H376+H378+H380+H382+H384+H386+H388+H391+H393+H395+H397+H399+H401+H403+H405+#REF!+H407+H409+H372</f>
    </oc>
    <nc r="H371">
      <f>H374+H376+H378+H380+H382+H384+H386+H388+H391+H393+H395+H397+H399+H401+H403+H405+H407+H409+H372</f>
    </nc>
  </rcc>
  <rcv guid="{F7457086-8AB9-4670-9270-C2A807B414E7}" action="delete"/>
  <rdn rId="0" localSheetId="1" customView="1" name="Z_F7457086_8AB9_4670_9270_C2A807B414E7_.wvu.FilterData" hidden="1" oldHidden="1">
    <formula>'Приложение 7'!$A$1:$H$538</formula>
    <oldFormula>'Приложение 7'!$A$1:$H$538</oldFormula>
  </rdn>
  <rcv guid="{F7457086-8AB9-4670-9270-C2A807B414E7}" action="add"/>
</revisions>
</file>

<file path=xl/revisions/revisionLog1121.xml><?xml version="1.0" encoding="utf-8"?>
<revisions xmlns="http://schemas.openxmlformats.org/spreadsheetml/2006/main" xmlns:r="http://schemas.openxmlformats.org/officeDocument/2006/relationships">
  <rrc rId="745" sId="1" ref="A339:XFD339" action="deleteRow">
    <undo index="1" exp="ref" v="1" dr="H339" r="H336" sId="1"/>
    <undo index="1" exp="ref" v="1" dr="G339" r="G336" sId="1"/>
    <undo index="1" exp="ref" v="1" dr="F339" r="F336" sId="1"/>
    <rfmt sheetId="1" xfDxf="1" sqref="A339:XFD339" start="0" length="0"/>
    <rcc rId="0" sId="1" dxf="1">
      <nc r="A339" t="inlineStr">
        <is>
          <t>063G65013F</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339"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39"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39"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39" t="inlineStr">
        <is>
          <t>Реализация мероприятий по сокращению доли загрязненных сточных вод, в том числе за счет средств
резервного фонда Правительства Российской Федерации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39">
        <f>F340</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339">
        <f>G340</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339">
        <f>H340</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746" sId="1" ref="A339:XFD339" action="deleteRow">
    <rfmt sheetId="1" xfDxf="1" sqref="A339:XFD339" start="0" length="0"/>
    <rcc rId="0" sId="1" dxf="1">
      <nc r="A339" t="inlineStr">
        <is>
          <t>063G65013F</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39">
        <v>400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39">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39" t="inlineStr">
        <is>
          <t>0502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39" t="inlineStr">
        <is>
          <t>Капитальные вложения в объекты государственной (муниципальной) собственности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39"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339"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339"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747" sId="1">
    <oc r="F336">
      <f>F337+#REF!</f>
    </oc>
    <nc r="F336">
      <f>F337</f>
    </nc>
  </rcc>
  <rcc rId="748" sId="1">
    <oc r="G336">
      <f>G337+#REF!</f>
    </oc>
    <nc r="G336">
      <f>G337</f>
    </nc>
  </rcc>
  <rcc rId="749" sId="1">
    <oc r="H336">
      <f>H337+#REF!</f>
    </oc>
    <nc r="H336">
      <f>H337</f>
    </nc>
  </rcc>
  <rcv guid="{F7457086-8AB9-4670-9270-C2A807B414E7}" action="delete"/>
  <rdn rId="0" localSheetId="1" customView="1" name="Z_F7457086_8AB9_4670_9270_C2A807B414E7_.wvu.FilterData" hidden="1" oldHidden="1">
    <formula>'Приложение 7'!$A$1:$H$579</formula>
    <oldFormula>'Приложение 7'!$A$1:$H$579</oldFormula>
  </rdn>
  <rcv guid="{F7457086-8AB9-4670-9270-C2A807B414E7}" action="add"/>
</revisions>
</file>

<file path=xl/revisions/revisionLog11211.xml><?xml version="1.0" encoding="utf-8"?>
<revisions xmlns="http://schemas.openxmlformats.org/spreadsheetml/2006/main" xmlns:r="http://schemas.openxmlformats.org/officeDocument/2006/relationships">
  <rcc rId="722" sId="1">
    <nc r="A332" t="inlineStr">
      <is>
        <t>06301S9053</t>
      </is>
    </nc>
  </rcc>
  <rcc rId="723" sId="1">
    <nc r="A333" t="inlineStr">
      <is>
        <t>06301S9053</t>
      </is>
    </nc>
  </rcc>
  <rcc rId="724" sId="1">
    <nc r="E332"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участка водопроводных сетей в д. Братково Старицкого муниципального округа Тверской области)</t>
      </is>
    </nc>
  </rcc>
  <rcc rId="725" sId="1" numFmtId="4">
    <nc r="F333">
      <v>136.80000000000001</v>
    </nc>
  </rcc>
  <rcc rId="726" sId="1" numFmtId="4">
    <nc r="G333">
      <v>0</v>
    </nc>
  </rcc>
  <rcc rId="727" sId="1" numFmtId="4">
    <nc r="H333">
      <v>0</v>
    </nc>
  </rcc>
  <rcc rId="728" sId="1">
    <nc r="A334" t="inlineStr">
      <is>
        <t>06301S9079</t>
      </is>
    </nc>
  </rcc>
  <rcc rId="729" sId="1">
    <nc r="A335" t="inlineStr">
      <is>
        <t>06301S9079</t>
      </is>
    </nc>
  </rcc>
  <rcc rId="730" sId="1">
    <nc r="E334"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водопроводной сети по ул. Советская, ул. Захарова с. Емельяново Старицкого муниципального округа Тверской области (3 часть))</t>
      </is>
    </nc>
  </rcc>
  <rcc rId="731" sId="1" numFmtId="4">
    <nc r="F335">
      <v>300</v>
    </nc>
  </rcc>
  <rcc rId="732" sId="1" numFmtId="4">
    <nc r="G335">
      <v>0</v>
    </nc>
  </rcc>
  <rcc rId="733" sId="1" numFmtId="4">
    <nc r="H335">
      <v>0</v>
    </nc>
  </rcc>
  <rcv guid="{F7457086-8AB9-4670-9270-C2A807B414E7}" action="delete"/>
  <rdn rId="0" localSheetId="1" customView="1" name="Z_F7457086_8AB9_4670_9270_C2A807B414E7_.wvu.FilterData" hidden="1" oldHidden="1">
    <formula>'Приложение 7'!$A$1:$H$581</formula>
    <oldFormula>'Приложение 7'!$A$1:$H$581</oldFormula>
  </rdn>
  <rcv guid="{F7457086-8AB9-4670-9270-C2A807B414E7}" action="add"/>
</revisions>
</file>

<file path=xl/revisions/revisionLog112111.xml><?xml version="1.0" encoding="utf-8"?>
<revisions xmlns="http://schemas.openxmlformats.org/spreadsheetml/2006/main" xmlns:r="http://schemas.openxmlformats.org/officeDocument/2006/relationships">
  <rcc rId="432" sId="1">
    <oc r="E295"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(Ремонт участка  водопроводных сетей  д. Берново Старицкого района Тверской области (1 часть))</t>
      </is>
    </oc>
    <nc r="E295"/>
  </rcc>
  <rcc rId="433" sId="1">
    <oc r="E297"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(Ремонт участка  водопроводных сетей  д. Берново Старицкого района Тверской области (2 часть))</t>
      </is>
    </oc>
    <nc r="E297"/>
  </rcc>
  <rcc rId="434" sId="1">
    <oc r="E299"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водопроводной сети по ул. Советская, ул.Захарова с. Емельяново Старицкого района Тверской области (1 часть))</t>
      </is>
    </oc>
    <nc r="E299"/>
  </rcc>
  <rcc rId="435" sId="1">
    <oc r="E301"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водопроводной сети по ул. Советская, ул.Захарова с. Емельяново Старицкого района Тверской области (2 часть))</t>
      </is>
    </oc>
    <nc r="E301"/>
  </rcc>
  <rcc rId="436" sId="1">
    <oc r="E303"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водонапорной башни в д. Панофидино Старицкого района Тверской области)</t>
      </is>
    </oc>
    <nc r="E303"/>
  </rcc>
  <rcc rId="437" sId="1">
    <oc r="E305"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дизельной электростанции на артезианскую скважину с. Емельяново Старицкого района Тверской области)</t>
      </is>
    </oc>
    <nc r="E305"/>
  </rcc>
  <rcc rId="438" sId="1">
    <oc r="E307"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водопровода по д. Козлово Степуринского сельского поселения Старицкого района Тверской области)</t>
      </is>
    </oc>
    <nc r="E307"/>
  </rcc>
  <rcc rId="439" sId="1">
    <oc r="E309"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(Ремонт водозаборного узла и водонапорной башни в д.Гурьево Старицкого района Тверской области)</t>
      </is>
    </oc>
    <nc r="E309"/>
  </rcc>
  <rcc rId="440" sId="1">
    <oc r="E311"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артезианской скважины в д. Бережки Старицкого района Тверской области)</t>
      </is>
    </oc>
    <nc r="E311"/>
  </rcc>
  <rcc rId="441" sId="1">
    <oc r="E313"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артезианской скважины в д. Турково Старицкого района Тверской области)</t>
      </is>
    </oc>
    <nc r="E313"/>
  </rcc>
  <rcc rId="442" sId="1">
    <oc r="E315"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участка водопроводных сетей д.Рясня-д.Ялыгино (в д.Рясня) Старицкого района Тверской области)</t>
      </is>
    </oc>
    <nc r="E315"/>
  </rcc>
  <rcc rId="443" sId="1">
    <oc r="E317"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водопроводной сети в д. Броды  сельского поселения «Паньково» Старицкого района Тверской области.)</t>
      </is>
    </oc>
    <nc r="E317"/>
  </rcc>
  <rcc rId="444" sId="1">
    <oc r="E319"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водопроводной сети в д. Коньково  сельского поселения «Паньково» Старицкого района Тверской области. Часть 1)</t>
      </is>
    </oc>
    <nc r="E319"/>
  </rcc>
  <rcc rId="445" sId="1">
    <oc r="E321"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водопроводной сети в д. Иверовское  сельского поселения «Паньково» Старицкого района Тверской области.)</t>
      </is>
    </oc>
    <nc r="E321"/>
  </rcc>
  <rcc rId="446" sId="1">
    <oc r="E323"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участка водопроводных сетей  в д. Братково  Старицкого района Тверской области.)</t>
      </is>
    </oc>
    <nc r="E323"/>
  </rcc>
  <rcc rId="447" sId="1">
    <oc r="E325"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участка  водопроводных сетей  в д. Мартьяново  Старицкого района  Тверской области.)</t>
      </is>
    </oc>
    <nc r="E325"/>
  </rcc>
  <rcc rId="448" sId="1">
    <oc r="E327"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участка водопроводных сетей  в д. Новое Старицкого района Тверской области.)</t>
      </is>
    </oc>
    <nc r="E327"/>
  </rcc>
  <rcv guid="{F7457086-8AB9-4670-9270-C2A807B414E7}" action="delete"/>
  <rdn rId="0" localSheetId="1" customView="1" name="Z_F7457086_8AB9_4670_9270_C2A807B414E7_.wvu.FilterData" hidden="1" oldHidden="1">
    <formula>'Приложение 7'!$A$1:$H$574</formula>
    <oldFormula>'Приложение 7'!$A$1:$H$574</oldFormula>
  </rdn>
  <rcv guid="{F7457086-8AB9-4670-9270-C2A807B414E7}" action="add"/>
</revisions>
</file>

<file path=xl/revisions/revisionLog112112.xml><?xml version="1.0" encoding="utf-8"?>
<revisions xmlns="http://schemas.openxmlformats.org/spreadsheetml/2006/main" xmlns:r="http://schemas.openxmlformats.org/officeDocument/2006/relationships">
  <rcc rId="665" sId="1">
    <nc r="A320" t="inlineStr">
      <is>
        <t>06301S9047</t>
      </is>
    </nc>
  </rcc>
  <rcc rId="666" sId="1">
    <nc r="A321" t="inlineStr">
      <is>
        <t>06301S9047</t>
      </is>
    </nc>
  </rcc>
  <rcc rId="667" sId="1">
    <nc r="E320"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 Капитальный ремонт водопроводной сети в д. Коньково Старицкого муниципального округа Тверской области. Часть 2)</t>
      </is>
    </nc>
  </rcc>
  <rcc rId="668" sId="1" numFmtId="4">
    <nc r="F321">
      <v>574.5</v>
    </nc>
  </rcc>
  <rcc rId="669" sId="1" numFmtId="4">
    <nc r="G321">
      <v>0</v>
    </nc>
  </rcc>
  <rcc rId="670" sId="1" numFmtId="4">
    <nc r="H321">
      <v>0</v>
    </nc>
  </rcc>
  <rcv guid="{F7457086-8AB9-4670-9270-C2A807B414E7}" action="delete"/>
  <rdn rId="0" localSheetId="1" customView="1" name="Z_F7457086_8AB9_4670_9270_C2A807B414E7_.wvu.FilterData" hidden="1" oldHidden="1">
    <formula>'Приложение 7'!$A$1:$H$577</formula>
    <oldFormula>'Приложение 7'!$A$1:$H$577</oldFormula>
  </rdn>
  <rcv guid="{F7457086-8AB9-4670-9270-C2A807B414E7}" action="add"/>
</revisions>
</file>

<file path=xl/revisions/revisionLog113.xml><?xml version="1.0" encoding="utf-8"?>
<revisions xmlns="http://schemas.openxmlformats.org/spreadsheetml/2006/main" xmlns:r="http://schemas.openxmlformats.org/officeDocument/2006/relationships">
  <rrc rId="893" sId="1" ref="A347:XFD347" action="deleteRow">
    <undo index="21" exp="ref" v="1" dr="H347" r="H342" sId="1"/>
    <undo index="21" exp="ref" v="1" dr="G347" r="G342" sId="1"/>
    <undo index="21" exp="ref" v="1" dr="F347" r="F342" sId="1"/>
    <rfmt sheetId="1" xfDxf="1" sqref="A347:XFD347" start="0" length="0"/>
    <rcc rId="0" sId="1" dxf="1">
      <nc r="A347" t="inlineStr">
        <is>
          <t>0640119002</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347"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47"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47"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47"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47">
        <f>F348</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347">
        <f>G348</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347">
        <f>H348</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894" sId="1" ref="A347:XFD347" action="deleteRow">
    <rfmt sheetId="1" xfDxf="1" sqref="A347:XFD347" start="0" length="0"/>
    <rcc rId="0" sId="1" dxf="1">
      <nc r="A347" t="inlineStr">
        <is>
          <t>0640119002</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cc rId="0" sId="1" dxf="1">
      <nc r="B347">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47">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47" t="inlineStr">
        <is>
          <t>0409</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47"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47"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347"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347"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895" sId="1" ref="A347:XFD347" action="deleteRow">
    <undo index="23" exp="ref" v="1" dr="H347" r="H342" sId="1"/>
    <undo index="23" exp="ref" v="1" dr="G347" r="G342" sId="1"/>
    <undo index="23" exp="ref" v="1" dr="F347" r="F342" sId="1"/>
    <rfmt sheetId="1" xfDxf="1" sqref="A347:XFD347" start="0" length="0"/>
    <rcc rId="0" sId="1" dxf="1">
      <nc r="A347" t="inlineStr">
        <is>
          <t>0640119009</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347"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47"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47"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47"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47">
        <f>F348</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347">
        <f>G348</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347">
        <f>H348</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896" sId="1" ref="A347:XFD347" action="deleteRow">
    <rfmt sheetId="1" xfDxf="1" sqref="A347:XFD347" start="0" length="0"/>
    <rcc rId="0" sId="1" dxf="1">
      <nc r="A347" t="inlineStr">
        <is>
          <t>0640119009</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cc rId="0" sId="1" dxf="1">
      <nc r="B347">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47">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47" t="inlineStr">
        <is>
          <t>0409</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47"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47"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347"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347"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897" sId="1" ref="A347:XFD347" action="deleteRow">
    <undo index="25" exp="ref" v="1" dr="H347" r="H342" sId="1"/>
    <undo index="25" exp="ref" v="1" dr="G347" r="G342" sId="1"/>
    <undo index="25" exp="ref" v="1" dr="F347" r="F342" sId="1"/>
    <rfmt sheetId="1" xfDxf="1" sqref="A347:XFD347" start="0" length="0"/>
    <rcc rId="0" sId="1" dxf="1">
      <nc r="A347" t="inlineStr">
        <is>
          <t>0640119014</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347"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47"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47"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47"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47">
        <f>F348</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347">
        <f>G348</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347">
        <f>H348</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898" sId="1" ref="A347:XFD347" action="deleteRow">
    <rfmt sheetId="1" xfDxf="1" sqref="A347:XFD347" start="0" length="0"/>
    <rcc rId="0" sId="1" dxf="1">
      <nc r="A347" t="inlineStr">
        <is>
          <t>0640119014</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cc rId="0" sId="1" dxf="1">
      <nc r="B347">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47">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47" t="inlineStr">
        <is>
          <t>0409</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47"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47"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347"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347"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899" sId="1" ref="A347:XFD347" action="deleteRow">
    <undo index="27" exp="ref" v="1" dr="H347" r="H342" sId="1"/>
    <undo index="27" exp="ref" v="1" dr="G347" r="G342" sId="1"/>
    <undo index="27" exp="ref" v="1" dr="F347" r="F342" sId="1"/>
    <rfmt sheetId="1" xfDxf="1" sqref="A347:XFD347" start="0" length="0"/>
    <rcc rId="0" sId="1" dxf="1">
      <nc r="A347" t="inlineStr">
        <is>
          <t>0640119015</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347"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47"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47"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47"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47">
        <f>F348</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347">
        <f>G348</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347">
        <f>H348</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900" sId="1" ref="A347:XFD347" action="deleteRow">
    <rfmt sheetId="1" xfDxf="1" sqref="A347:XFD347" start="0" length="0"/>
    <rcc rId="0" sId="1" dxf="1">
      <nc r="A347" t="inlineStr">
        <is>
          <t>0640119015</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cc rId="0" sId="1" dxf="1">
      <nc r="B347">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47">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47" t="inlineStr">
        <is>
          <t>0409</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47"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47"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347"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347"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901" sId="1" ref="A347:XFD347" action="deleteRow">
    <undo index="29" exp="ref" v="1" dr="H347" r="H342" sId="1"/>
    <undo index="29" exp="ref" v="1" dr="G347" r="G342" sId="1"/>
    <undo index="29" exp="ref" v="1" dr="F347" r="F342" sId="1"/>
    <rfmt sheetId="1" xfDxf="1" sqref="A347:XFD347" start="0" length="0"/>
    <rcc rId="0" sId="1" dxf="1">
      <nc r="A347" t="inlineStr">
        <is>
          <t>0640119021</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347"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47"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47"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47"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47">
        <f>F348</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347">
        <f>G348</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347">
        <f>H348</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902" sId="1" ref="A347:XFD347" action="deleteRow">
    <rfmt sheetId="1" xfDxf="1" sqref="A347:XFD347" start="0" length="0"/>
    <rcc rId="0" sId="1" dxf="1">
      <nc r="A347" t="inlineStr">
        <is>
          <t>0640119021</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47">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47">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47" t="inlineStr">
        <is>
          <t>0409</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47"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47"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G347"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347"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903" sId="1" ref="A347:XFD347" action="deleteRow">
    <undo index="33" exp="ref" v="1" dr="H347" r="H342" sId="1"/>
    <undo index="33" exp="ref" v="1" dr="G347" r="G342" sId="1"/>
    <undo index="33" exp="ref" v="1" dr="F347" r="F342" sId="1"/>
    <rfmt sheetId="1" xfDxf="1" sqref="A347:XFD347" start="0" length="0"/>
    <rcc rId="0" sId="1" dxf="1">
      <nc r="A347" t="inlineStr">
        <is>
          <t>0640119035</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347"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47"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47"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47"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47">
        <f>F348</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G347">
        <f>G348</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347">
        <f>H348</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904" sId="1" ref="A347:XFD347" action="deleteRow">
    <rfmt sheetId="1" xfDxf="1" sqref="A347:XFD347" start="0" length="0"/>
    <rcc rId="0" sId="1" dxf="1">
      <nc r="A347" t="inlineStr">
        <is>
          <t>0640119035</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47">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47">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47" t="inlineStr">
        <is>
          <t>0409</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47"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47"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G347"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347"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905" sId="1">
    <oc r="F342">
      <f>F345+F347+F354+F343+F350+F352+F356+F358+F360+F364+F362+#REF!+#REF!+#REF!+#REF!+#REF!+F366+#REF!</f>
    </oc>
    <nc r="F342">
      <f>F345+F347+F354+F343+F350+F352+F356+F358+F360+F364+F362+F366</f>
    </nc>
  </rcc>
  <rcc rId="906" sId="1">
    <oc r="G342">
      <f>G345+G347+G354+G343+G350+G352+G356+G358+G360+G364+G362+#REF!+#REF!+#REF!+#REF!+#REF!+G366+#REF!</f>
    </oc>
    <nc r="G342">
      <f>G345+G347+G354+G343+G350+G352+G356+G358+G360+G364+G362+G366</f>
    </nc>
  </rcc>
  <rcc rId="907" sId="1">
    <oc r="H342">
      <f>H345+H347+H354+H343+H350+H352+H356+H358+H360+H364+H362+#REF!+#REF!+#REF!+#REF!+#REF!+H366+#REF!</f>
    </oc>
    <nc r="H342">
      <f>H345+H347+H354+H343+H350+H352+H356+H358+H360+H364+H362+H366</f>
    </nc>
  </rcc>
</revisions>
</file>

<file path=xl/revisions/revisionLog1131.xml><?xml version="1.0" encoding="utf-8"?>
<revisions xmlns="http://schemas.openxmlformats.org/spreadsheetml/2006/main" xmlns:r="http://schemas.openxmlformats.org/officeDocument/2006/relationships">
  <rcc rId="890" sId="1" numFmtId="4">
    <nc r="F346">
      <v>48589.2</v>
    </nc>
  </rcc>
  <rcc rId="891" sId="1" numFmtId="4">
    <nc r="G346">
      <v>49219.199999999997</v>
    </nc>
  </rcc>
  <rcc rId="892" sId="1" numFmtId="4">
    <nc r="H346">
      <v>51188</v>
    </nc>
  </rcc>
</revisions>
</file>

<file path=xl/revisions/revisionLog11311.xml><?xml version="1.0" encoding="utf-8"?>
<revisions xmlns="http://schemas.openxmlformats.org/spreadsheetml/2006/main" xmlns:r="http://schemas.openxmlformats.org/officeDocument/2006/relationships">
  <rcc rId="741" sId="1" numFmtId="4">
    <nc r="F338">
      <v>191952.6</v>
    </nc>
  </rcc>
  <rcc rId="742" sId="1" numFmtId="4">
    <nc r="G338">
      <v>0</v>
    </nc>
  </rcc>
  <rcc rId="743" sId="1" numFmtId="4">
    <nc r="H338">
      <v>0</v>
    </nc>
  </rcc>
  <rcv guid="{F7457086-8AB9-4670-9270-C2A807B414E7}" action="delete"/>
  <rdn rId="0" localSheetId="1" customView="1" name="Z_F7457086_8AB9_4670_9270_C2A807B414E7_.wvu.FilterData" hidden="1" oldHidden="1">
    <formula>'Приложение 7'!$A$1:$H$581</formula>
    <oldFormula>'Приложение 7'!$A$1:$H$581</oldFormula>
  </rdn>
  <rcv guid="{F7457086-8AB9-4670-9270-C2A807B414E7}" action="add"/>
</revisions>
</file>

<file path=xl/revisions/revisionLog113111.xml><?xml version="1.0" encoding="utf-8"?>
<revisions xmlns="http://schemas.openxmlformats.org/spreadsheetml/2006/main" xmlns:r="http://schemas.openxmlformats.org/officeDocument/2006/relationships">
  <rcc rId="602" sId="1">
    <nc r="A302" t="inlineStr">
      <is>
        <t>06301S9038</t>
      </is>
    </nc>
  </rcc>
  <rcc rId="603" sId="1">
    <nc r="A303" t="inlineStr">
      <is>
        <t>06301S9038</t>
      </is>
    </nc>
  </rcc>
  <rcc rId="604" sId="1">
    <nc r="E302"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участка водопроводных сетей д. Заречье Старицкого муниципального округа Тверской области)</t>
      </is>
    </nc>
  </rcc>
  <rcc rId="605" sId="1" numFmtId="4">
    <nc r="F303">
      <v>500</v>
    </nc>
  </rcc>
  <rcc rId="606" sId="1" numFmtId="4">
    <nc r="G303">
      <v>0</v>
    </nc>
  </rcc>
  <rcc rId="607" sId="1" numFmtId="4">
    <nc r="H303">
      <v>0</v>
    </nc>
  </rcc>
  <rcv guid="{F7457086-8AB9-4670-9270-C2A807B414E7}" action="delete"/>
  <rdn rId="0" localSheetId="1" customView="1" name="Z_F7457086_8AB9_4670_9270_C2A807B414E7_.wvu.FilterData" hidden="1" oldHidden="1">
    <formula>'Приложение 7'!$A$1:$H$577</formula>
    <oldFormula>'Приложение 7'!$A$1:$H$577</oldFormula>
  </rdn>
  <rcv guid="{F7457086-8AB9-4670-9270-C2A807B414E7}" action="add"/>
</revisions>
</file>

<file path=xl/revisions/revisionLog114.xml><?xml version="1.0" encoding="utf-8"?>
<revisions xmlns="http://schemas.openxmlformats.org/spreadsheetml/2006/main" xmlns:r="http://schemas.openxmlformats.org/officeDocument/2006/relationships">
  <rrc rId="1191" sId="1" ref="A411:XFD411" action="insertRow"/>
  <rrc rId="1192" sId="1" ref="A411:XFD411" action="insertRow"/>
  <rcc rId="1193" sId="1">
    <nc r="B412">
      <v>200</v>
    </nc>
  </rcc>
  <rcc rId="1194" sId="1">
    <nc r="C412">
      <v>501</v>
    </nc>
  </rcc>
  <rcc rId="1195" sId="1">
    <nc r="D412" t="inlineStr">
      <is>
        <t>0503</t>
      </is>
    </nc>
  </rcc>
  <rcc rId="1196" sId="1">
    <nc r="E412" t="inlineStr">
      <is>
        <t>Закупка товаров, работ и услуг для обеспечения  государственных (муниципальных) нужд</t>
      </is>
    </nc>
  </rcc>
  <rcc rId="1197" sId="1">
    <nc r="F411">
      <f>F412</f>
    </nc>
  </rcc>
  <rcc rId="1198" sId="1">
    <nc r="G411">
      <f>G412</f>
    </nc>
  </rcc>
  <rcc rId="1199" sId="1">
    <nc r="H411">
      <f>H412</f>
    </nc>
  </rcc>
  <rcv guid="{F7457086-8AB9-4670-9270-C2A807B414E7}" action="delete"/>
  <rdn rId="0" localSheetId="1" customView="1" name="Z_F7457086_8AB9_4670_9270_C2A807B414E7_.wvu.FilterData" hidden="1" oldHidden="1">
    <formula>'Приложение 7'!$A$1:$H$528</formula>
    <oldFormula>'Приложение 7'!$A$1:$H$528</oldFormula>
  </rdn>
  <rcv guid="{F7457086-8AB9-4670-9270-C2A807B414E7}" action="add"/>
</revisions>
</file>

<file path=xl/revisions/revisionLog1141.xml><?xml version="1.0" encoding="utf-8"?>
<revisions xmlns="http://schemas.openxmlformats.org/spreadsheetml/2006/main" xmlns:r="http://schemas.openxmlformats.org/officeDocument/2006/relationships">
  <rcc rId="1132" sId="1">
    <nc r="A393" t="inlineStr">
      <is>
        <t>06502S9055</t>
      </is>
    </nc>
  </rcc>
  <rcc rId="1133" sId="1">
    <nc r="E393"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снегоуборочной машины  для нужд с. Емельяново Старицкого муниципального округа)</t>
      </is>
    </nc>
  </rcc>
  <rcc rId="1134" sId="1" numFmtId="4">
    <nc r="F394">
      <v>12.1</v>
    </nc>
  </rcc>
  <rcc rId="1135" sId="1" numFmtId="4">
    <nc r="G394">
      <v>0</v>
    </nc>
  </rcc>
  <rcc rId="1136" sId="1" numFmtId="4">
    <nc r="H394">
      <v>0</v>
    </nc>
  </rcc>
  <rcc rId="1137" sId="1">
    <nc r="A394" t="inlineStr">
      <is>
        <t>06502S9055</t>
      </is>
    </nc>
  </rcc>
  <rcc rId="1138" sId="1">
    <nc r="A395" t="inlineStr">
      <is>
        <t>06502S9056</t>
      </is>
    </nc>
  </rcc>
  <rcc rId="1139" sId="1">
    <nc r="A396" t="inlineStr">
      <is>
        <t>06502S9056</t>
      </is>
    </nc>
  </rcc>
  <rcc rId="1140" sId="1">
    <nc r="E395"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и установка детской игровой площадки в д.Сорокино Старицкого муниципального округа Тверской области)</t>
      </is>
    </nc>
  </rcc>
  <rcc rId="1141" sId="1" numFmtId="4">
    <nc r="F396">
      <v>100</v>
    </nc>
  </rcc>
  <rcc rId="1142" sId="1" numFmtId="4">
    <nc r="G396">
      <v>0</v>
    </nc>
  </rcc>
  <rcc rId="1143" sId="1" numFmtId="4">
    <nc r="H396">
      <v>0</v>
    </nc>
  </rcc>
  <rcc rId="1144" sId="1">
    <nc r="A397" t="inlineStr">
      <is>
        <t>06502S9057</t>
      </is>
    </nc>
  </rcc>
  <rcc rId="1145" sId="1">
    <nc r="E397"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(Устройство уличного освещения в д. Дмитрово, д. Кузнецовка Старицкого муниципального округа Тверской области)</t>
      </is>
    </nc>
  </rcc>
  <rcc rId="1146" sId="1">
    <nc r="A398" t="inlineStr">
      <is>
        <t>06502S9057</t>
      </is>
    </nc>
  </rcc>
  <rcc rId="1147" sId="1" numFmtId="4">
    <nc r="F398">
      <v>250</v>
    </nc>
  </rcc>
  <rcc rId="1148" sId="1" numFmtId="4">
    <nc r="G398">
      <v>0</v>
    </nc>
  </rcc>
  <rcc rId="1149" sId="1" numFmtId="4">
    <nc r="H398">
      <v>0</v>
    </nc>
  </rcc>
  <rcv guid="{F7457086-8AB9-4670-9270-C2A807B414E7}" action="delete"/>
  <rdn rId="0" localSheetId="1" customView="1" name="Z_F7457086_8AB9_4670_9270_C2A807B414E7_.wvu.FilterData" hidden="1" oldHidden="1">
    <formula>'Приложение 7'!$A$1:$H$526</formula>
    <oldFormula>'Приложение 7'!$A$1:$H$526</oldFormula>
  </rdn>
  <rcv guid="{F7457086-8AB9-4670-9270-C2A807B414E7}" action="add"/>
</revisions>
</file>

<file path=xl/revisions/revisionLog11411.xml><?xml version="1.0" encoding="utf-8"?>
<revisions xmlns="http://schemas.openxmlformats.org/spreadsheetml/2006/main" xmlns:r="http://schemas.openxmlformats.org/officeDocument/2006/relationships">
  <rcc rId="658" sId="1">
    <nc r="A318" t="inlineStr">
      <is>
        <t>06301S9046</t>
      </is>
    </nc>
  </rcc>
  <rcc rId="659" sId="1">
    <nc r="A319" t="inlineStr">
      <is>
        <t>06301S9046</t>
      </is>
    </nc>
  </rcc>
  <rcc rId="660" sId="1">
    <nc r="E318"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водопроводной сети в д. Броды Старицкого муниципального округа Тверской области. Часть 2)</t>
      </is>
    </nc>
  </rcc>
  <rcc rId="661" sId="1" numFmtId="4">
    <nc r="F319">
      <v>300</v>
    </nc>
  </rcc>
  <rcc rId="662" sId="1" numFmtId="4">
    <nc r="G319">
      <v>0</v>
    </nc>
  </rcc>
  <rcc rId="663" sId="1" numFmtId="4">
    <nc r="H319">
      <v>0</v>
    </nc>
  </rcc>
  <rcv guid="{F7457086-8AB9-4670-9270-C2A807B414E7}" action="delete"/>
  <rdn rId="0" localSheetId="1" customView="1" name="Z_F7457086_8AB9_4670_9270_C2A807B414E7_.wvu.FilterData" hidden="1" oldHidden="1">
    <formula>'Приложение 7'!$A$1:$H$577</formula>
    <oldFormula>'Приложение 7'!$A$1:$H$577</oldFormula>
  </rdn>
  <rcv guid="{F7457086-8AB9-4670-9270-C2A807B414E7}" action="add"/>
</revisions>
</file>

<file path=xl/revisions/revisionLog11412.xml><?xml version="1.0" encoding="utf-8"?>
<revisions xmlns="http://schemas.openxmlformats.org/spreadsheetml/2006/main" xmlns:r="http://schemas.openxmlformats.org/officeDocument/2006/relationships">
  <rcc rId="912" sId="1" numFmtId="4">
    <nc r="F348">
      <v>23562.799999999999</v>
    </nc>
  </rcc>
  <rcc rId="913" sId="1" numFmtId="4">
    <nc r="G348">
      <v>35010.6</v>
    </nc>
  </rcc>
  <rcc rId="914" sId="1" numFmtId="4">
    <nc r="H348">
      <v>35375.699999999997</v>
    </nc>
  </rcc>
</revisions>
</file>

<file path=xl/revisions/revisionLog115.xml><?xml version="1.0" encoding="utf-8"?>
<revisions xmlns="http://schemas.openxmlformats.org/spreadsheetml/2006/main" xmlns:r="http://schemas.openxmlformats.org/officeDocument/2006/relationships">
  <rrc rId="1239" sId="1" ref="A417:XFD417" action="insertRow"/>
  <rrc rId="1240" sId="1" ref="A417:XFD417" action="insertRow"/>
  <rcc rId="1241" sId="1">
    <nc r="B418">
      <v>200</v>
    </nc>
  </rcc>
  <rcc rId="1242" sId="1">
    <nc r="C418">
      <v>501</v>
    </nc>
  </rcc>
  <rcc rId="1243" sId="1">
    <nc r="D418" t="inlineStr">
      <is>
        <t>0503</t>
      </is>
    </nc>
  </rcc>
  <rcc rId="1244" sId="1">
    <nc r="E418" t="inlineStr">
      <is>
        <t>Закупка товаров, работ и услуг для обеспечения  государственных (муниципальных) нужд</t>
      </is>
    </nc>
  </rcc>
  <rcc rId="1245" sId="1">
    <nc r="A418" t="inlineStr">
      <is>
        <t>06502S9067</t>
      </is>
    </nc>
  </rcc>
  <rcc rId="1246" sId="1">
    <nc r="A417" t="inlineStr">
      <is>
        <t>06502S9067</t>
      </is>
    </nc>
  </rcc>
  <rcc rId="1247" sId="1">
    <nc r="E417"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навесного оборудования (отвал бульдозерный гидроповоротный) для нужд Старицкого муниципального округа)</t>
      </is>
    </nc>
  </rcc>
  <rcc rId="1248" sId="1" numFmtId="4">
    <nc r="F418">
      <v>51.7</v>
    </nc>
  </rcc>
  <rcc rId="1249" sId="1" numFmtId="4">
    <nc r="G418">
      <v>0</v>
    </nc>
  </rcc>
  <rcc rId="1250" sId="1" numFmtId="4">
    <nc r="H418">
      <v>0</v>
    </nc>
  </rcc>
  <rcc rId="1251" sId="1">
    <nc r="F417">
      <f>F418</f>
    </nc>
  </rcc>
  <rcc rId="1252" sId="1">
    <nc r="G417">
      <f>G418</f>
    </nc>
  </rcc>
  <rcc rId="1253" sId="1">
    <nc r="H417">
      <f>H418</f>
    </nc>
  </rcc>
  <rcv guid="{F7457086-8AB9-4670-9270-C2A807B414E7}" action="delete"/>
  <rdn rId="0" localSheetId="1" customView="1" name="Z_F7457086_8AB9_4670_9270_C2A807B414E7_.wvu.FilterData" hidden="1" oldHidden="1">
    <formula>'Приложение 7'!$A$1:$H$534</formula>
    <oldFormula>'Приложение 7'!$A$1:$H$534</oldFormula>
  </rdn>
  <rcv guid="{F7457086-8AB9-4670-9270-C2A807B414E7}" action="add"/>
</revisions>
</file>

<file path=xl/revisions/revisionLog1151.xml><?xml version="1.0" encoding="utf-8"?>
<revisions xmlns="http://schemas.openxmlformats.org/spreadsheetml/2006/main" xmlns:r="http://schemas.openxmlformats.org/officeDocument/2006/relationships">
  <rrc rId="707" sId="1" ref="A332:XFD333" action="insertRow"/>
  <rcc rId="708" sId="1">
    <nc r="F332">
      <f>F333</f>
    </nc>
  </rcc>
  <rcc rId="709" sId="1">
    <nc r="G332">
      <f>G333</f>
    </nc>
  </rcc>
  <rcc rId="710" sId="1">
    <nc r="H332">
      <f>H333</f>
    </nc>
  </rcc>
  <rcc rId="711" sId="1">
    <nc r="B333">
      <v>200</v>
    </nc>
  </rcc>
  <rcc rId="712" sId="1">
    <nc r="C333">
      <v>501</v>
    </nc>
  </rcc>
  <rcc rId="713" sId="1">
    <nc r="D333" t="inlineStr">
      <is>
        <t>0502</t>
      </is>
    </nc>
  </rcc>
  <rcc rId="714" sId="1">
    <nc r="E333" t="inlineStr">
      <is>
        <t>Закупка товаров, работ и услуг для обеспечения  государственных (муниципальных) нужд</t>
      </is>
    </nc>
  </rcc>
  <rcc rId="715" sId="1">
    <nc r="A330" t="inlineStr">
      <is>
        <t>06301S9052</t>
      </is>
    </nc>
  </rcc>
  <rcc rId="716" sId="1">
    <nc r="A331" t="inlineStr">
      <is>
        <t>06301S9052</t>
      </is>
    </nc>
  </rcc>
  <rcc rId="717" sId="1">
    <nc r="E330"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участка водопроводных сетей на ст. Старица ул. Гоголева - ул. Колхозная (1 этап) Старицкого муниципального округа Тверской области)</t>
      </is>
    </nc>
  </rcc>
  <rcc rId="718" sId="1" numFmtId="4">
    <nc r="F331">
      <v>167.5</v>
    </nc>
  </rcc>
  <rcc rId="719" sId="1" numFmtId="4">
    <nc r="G331">
      <v>0</v>
    </nc>
  </rcc>
  <rcc rId="720" sId="1" numFmtId="4">
    <nc r="H331">
      <v>0</v>
    </nc>
  </rcc>
  <rcv guid="{F7457086-8AB9-4670-9270-C2A807B414E7}" action="delete"/>
  <rdn rId="0" localSheetId="1" customView="1" name="Z_F7457086_8AB9_4670_9270_C2A807B414E7_.wvu.FilterData" hidden="1" oldHidden="1">
    <formula>'Приложение 7'!$A$1:$H$581</formula>
    <oldFormula>'Приложение 7'!$A$1:$H$581</oldFormula>
  </rdn>
  <rcv guid="{F7457086-8AB9-4670-9270-C2A807B414E7}" action="add"/>
</revisions>
</file>

<file path=xl/revisions/revisionLog1152.xml><?xml version="1.0" encoding="utf-8"?>
<revisions xmlns="http://schemas.openxmlformats.org/spreadsheetml/2006/main" xmlns:r="http://schemas.openxmlformats.org/officeDocument/2006/relationships">
  <rcc rId="1165" sId="1">
    <nc r="A403" t="inlineStr">
      <is>
        <t>06502S9060</t>
      </is>
    </nc>
  </rcc>
  <rcc rId="1166" sId="1">
    <nc r="A404" t="inlineStr">
      <is>
        <t>06502S9060</t>
      </is>
    </nc>
  </rcc>
  <rcc rId="1167" sId="1">
    <nc r="E403"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сценического сборно-разборного комплекса для нужд с.Луковниково Старицкого муниципального округа)</t>
      </is>
    </nc>
  </rcc>
  <rcc rId="1168" sId="1" numFmtId="4">
    <nc r="F404">
      <v>280</v>
    </nc>
  </rcc>
  <rcc rId="1169" sId="1" numFmtId="4">
    <nc r="G404">
      <v>0</v>
    </nc>
  </rcc>
  <rcc rId="1170" sId="1" numFmtId="4">
    <nc r="H404">
      <v>0</v>
    </nc>
  </rcc>
  <rcc rId="1171" sId="1">
    <nc r="A405" t="inlineStr">
      <is>
        <t>06502S9061</t>
      </is>
    </nc>
  </rcc>
  <rcc rId="1172" sId="1">
    <nc r="A406" t="inlineStr">
      <is>
        <t>06502S9061</t>
      </is>
    </nc>
  </rcc>
  <rcc rId="1173" sId="1">
    <nc r="E405"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и установка спортивного оборудования  в  д. Паньково Старицкого муниципального округа Тверской области)</t>
      </is>
    </nc>
  </rcc>
  <rcc rId="1174" sId="1" numFmtId="4">
    <nc r="F406">
      <v>206.3</v>
    </nc>
  </rcc>
  <rcc rId="1175" sId="1" numFmtId="4">
    <nc r="G406">
      <v>0</v>
    </nc>
  </rcc>
  <rcc rId="1176" sId="1" numFmtId="4">
    <nc r="H406">
      <v>0</v>
    </nc>
  </rcc>
  <rcc rId="1177" sId="1">
    <nc r="A407" t="inlineStr">
      <is>
        <t>06502S9062</t>
      </is>
    </nc>
  </rcc>
  <rcc rId="1178" sId="1">
    <nc r="A408" t="inlineStr">
      <is>
        <t>06502S9062</t>
      </is>
    </nc>
  </rcc>
  <rcc rId="1179" sId="1">
    <nc r="E407"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и установка детской игровой площадки в д.Паньково Старицкого муниципального округа Тверской области)</t>
      </is>
    </nc>
  </rcc>
  <rcc rId="1180" sId="1" numFmtId="4">
    <nc r="F408">
      <v>95.6</v>
    </nc>
  </rcc>
  <rcc rId="1181" sId="1" numFmtId="4">
    <nc r="G408">
      <v>0</v>
    </nc>
  </rcc>
  <rcc rId="1182" sId="1" numFmtId="4">
    <nc r="H408">
      <v>0</v>
    </nc>
  </rcc>
  <rcv guid="{F7457086-8AB9-4670-9270-C2A807B414E7}" action="delete"/>
  <rdn rId="0" localSheetId="1" customView="1" name="Z_F7457086_8AB9_4670_9270_C2A807B414E7_.wvu.FilterData" hidden="1" oldHidden="1">
    <formula>'Приложение 7'!$A$1:$H$526</formula>
    <oldFormula>'Приложение 7'!$A$1:$H$526</oldFormula>
  </rdn>
  <rcv guid="{F7457086-8AB9-4670-9270-C2A807B414E7}" action="add"/>
</revisions>
</file>

<file path=xl/revisions/revisionLog11521.xml><?xml version="1.0" encoding="utf-8"?>
<revisions xmlns="http://schemas.openxmlformats.org/spreadsheetml/2006/main" xmlns:r="http://schemas.openxmlformats.org/officeDocument/2006/relationships">
  <rrc rId="1096" sId="1" ref="A391:XFD391" action="deleteRow">
    <undo index="31" exp="ref" v="1" dr="H391" r="H371" sId="1"/>
    <undo index="31" exp="ref" v="1" dr="G391" r="G371" sId="1"/>
    <undo index="31" exp="ref" v="1" dr="F391" r="F371" sId="1"/>
    <rfmt sheetId="1" xfDxf="1" sqref="A391:XFD391" start="0" length="0"/>
    <rcc rId="0" sId="1" dxf="1">
      <nc r="A391" t="inlineStr">
        <is>
          <t>06502S1300</t>
        </is>
      </nc>
      <ndxf>
        <font>
          <sz val="10"/>
          <color auto="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391"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91"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91"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91" t="inlineStr">
        <is>
          <t xml:space="preserve">Изготовление и установка памятников в муниципальных образованиях Тверской области известным гражданам региона в целях софинансирования за счет средств бюджета муниципального округа </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91">
        <f>F392</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391">
        <f>G392</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391">
        <f>H392</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1097" sId="1" ref="A391:XFD391" action="deleteRow">
    <rfmt sheetId="1" xfDxf="1" sqref="A391:XFD391" start="0" length="0"/>
    <rcc rId="0" sId="1" dxf="1">
      <nc r="A391" t="inlineStr">
        <is>
          <t>06502S1300</t>
        </is>
      </nc>
      <ndxf>
        <font>
          <sz val="10"/>
          <color auto="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91">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91">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91" t="inlineStr">
        <is>
          <t>0503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91"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91"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391"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391"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1098" sId="1">
    <oc r="A393" t="inlineStr">
      <is>
        <t>06502S9017</t>
      </is>
    </oc>
    <nc r="A393"/>
  </rcc>
  <rcc rId="1099" sId="1">
    <oc r="A394" t="inlineStr">
      <is>
        <t>06502S9017</t>
      </is>
    </oc>
    <nc r="A394"/>
  </rcc>
  <rcc rId="1100" sId="1">
    <oc r="A395" t="inlineStr">
      <is>
        <t>06502S9026</t>
      </is>
    </oc>
    <nc r="A395"/>
  </rcc>
  <rcc rId="1101" sId="1">
    <oc r="A396" t="inlineStr">
      <is>
        <t>06502S9026</t>
      </is>
    </oc>
    <nc r="A396"/>
  </rcc>
  <rcc rId="1102" sId="1">
    <oc r="A397" t="inlineStr">
      <is>
        <t>06502S9027</t>
      </is>
    </oc>
    <nc r="A397"/>
  </rcc>
  <rcc rId="1103" sId="1">
    <oc r="A398" t="inlineStr">
      <is>
        <t>06502S9027</t>
      </is>
    </oc>
    <nc r="A398"/>
  </rcc>
  <rcc rId="1104" sId="1">
    <oc r="A399" t="inlineStr">
      <is>
        <t>06502S9028</t>
      </is>
    </oc>
    <nc r="A399"/>
  </rcc>
  <rcc rId="1105" sId="1">
    <oc r="A400" t="inlineStr">
      <is>
        <t>06502S9028</t>
      </is>
    </oc>
    <nc r="A400"/>
  </rcc>
  <rcc rId="1106" sId="1">
    <oc r="A401" t="inlineStr">
      <is>
        <t>06502S9029</t>
      </is>
    </oc>
    <nc r="A401"/>
  </rcc>
  <rcc rId="1107" sId="1">
    <oc r="A402" t="inlineStr">
      <is>
        <t>06502S9029</t>
      </is>
    </oc>
    <nc r="A402"/>
  </rcc>
  <rcc rId="1108" sId="1">
    <oc r="A403" t="inlineStr">
      <is>
        <t>06502S9030</t>
      </is>
    </oc>
    <nc r="A403"/>
  </rcc>
  <rcc rId="1109" sId="1">
    <oc r="A404" t="inlineStr">
      <is>
        <t>06502S9030</t>
      </is>
    </oc>
    <nc r="A404"/>
  </rcc>
  <rcc rId="1110" sId="1">
    <oc r="A405" t="inlineStr">
      <is>
        <t>06502S9031</t>
      </is>
    </oc>
    <nc r="A405"/>
  </rcc>
  <rcc rId="1111" sId="1">
    <oc r="A406" t="inlineStr">
      <is>
        <t>06502S9031</t>
      </is>
    </oc>
    <nc r="A406"/>
  </rcc>
  <rcc rId="1112" sId="1">
    <oc r="A407" t="inlineStr">
      <is>
        <t>06502S9032</t>
      </is>
    </oc>
    <nc r="A407"/>
  </rcc>
  <rcc rId="1113" sId="1">
    <oc r="A408" t="inlineStr">
      <is>
        <t>06502S9032</t>
      </is>
    </oc>
    <nc r="A408"/>
  </rcc>
  <rcc rId="1114" sId="1">
    <oc r="A409" t="inlineStr">
      <is>
        <t>06502S9033</t>
      </is>
    </oc>
    <nc r="A409"/>
  </rcc>
  <rcc rId="1115" sId="1">
    <oc r="A410" t="inlineStr">
      <is>
        <t>06502S9033</t>
      </is>
    </oc>
    <nc r="A410"/>
  </rcc>
  <rcc rId="1116" sId="1">
    <oc r="E393"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(Устройство контейнерных площадок в с.Луковниково, д.Степино, д.Боярниково, д.Рясня, д.Бережки, д.Задорье, д.Денежное, д.Павликово, д.Бабенки, д.Большое Капково, д.Илейкино, д.Бабино, с.Орешки, д.Турково, д.Петрищево, пос.Полевой сельского поселения "Луковниково"  Старицкого района Тверской области)</t>
      </is>
    </oc>
    <nc r="E393"/>
  </rcc>
  <rcc rId="1117" sId="1">
    <oc r="E395"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 Благоустройство территории  Братковского дома досуга в д.Братково Старицкого района Тверской области)</t>
      </is>
    </oc>
    <nc r="E395"/>
  </rcc>
  <rcc rId="1118" sId="1">
    <oc r="E397"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машины подметальной Caiman SM 1200W или эквивалент для нужд Старицкого муниципального округа)</t>
      </is>
    </oc>
    <nc r="E397"/>
  </rcc>
  <rcc rId="1119" sId="1">
    <oc r="E399"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снегоочистителя шнекороторного ШРК-2.0 или эквивалент для нужд Старицкого муниципального округа)</t>
      </is>
    </oc>
    <nc r="E399"/>
  </rcc>
  <rcc rId="1120" sId="1">
    <oc r="E401"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и установка оборудования на экстрим-площадку в г.Старица Тверской области)</t>
      </is>
    </oc>
    <nc r="E401"/>
  </rcc>
  <rcc rId="1121" sId="1">
    <oc r="E403"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(Устройство детской игровой площадки  по  ул.Захарова в г.Старица Тверской области)</t>
      </is>
    </oc>
    <nc r="E403"/>
  </rcc>
  <rcc rId="1122" sId="1">
    <oc r="E405"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(Устройство основания для детской игровой площадки в парке по  ул.Коммунистическая г.Старица Тверской области)</t>
      </is>
    </oc>
    <nc r="E405"/>
  </rcc>
  <rcc rId="1123" sId="1">
    <oc r="E407"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лемешного плуга ПЛН 3-35 (или эквивалента) (2 шт.) для нужд д. Паньково, д. Степурино Старицкого муниципального округа)</t>
      </is>
    </oc>
    <nc r="E407"/>
  </rcc>
  <rcc rId="1124" sId="1">
    <oc r="E409"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новогодней ели для города Старицы)</t>
      </is>
    </oc>
    <nc r="E409"/>
  </rcc>
  <rcc rId="1125" sId="1">
    <oc r="A391" t="inlineStr">
      <is>
        <t>06502S9011</t>
      </is>
    </oc>
    <nc r="A391" t="inlineStr">
      <is>
        <t>06502S1450</t>
      </is>
    </nc>
  </rcc>
  <rcc rId="1126" sId="1">
    <oc r="A392" t="inlineStr">
      <is>
        <t>06502S9011</t>
      </is>
    </oc>
    <nc r="A392" t="inlineStr">
      <is>
        <t>06502S1450</t>
      </is>
    </nc>
  </rcc>
  <rcc rId="1127" sId="1">
    <oc r="E391"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(Обустройство контейнерных площадок для сбора ТКО в д. Степурино Старицкого района Тверской области)</t>
      </is>
    </oc>
    <nc r="E391" t="inlineStr">
      <is>
        <t>Поддержка обустройства мест массового отдыха населения (городских парков) в целях софинансирования за счет средств бюджета муниципального округа</t>
      </is>
    </nc>
  </rcc>
  <rcc rId="1128" sId="1" numFmtId="4">
    <nc r="F392">
      <v>44.1</v>
    </nc>
  </rcc>
  <rcc rId="1129" sId="1" numFmtId="4">
    <nc r="G392">
      <v>44.1</v>
    </nc>
  </rcc>
  <rcc rId="1130" sId="1" numFmtId="4">
    <nc r="H392">
      <v>44.1</v>
    </nc>
  </rcc>
  <rcv guid="{F7457086-8AB9-4670-9270-C2A807B414E7}" action="delete"/>
  <rdn rId="0" localSheetId="1" customView="1" name="Z_F7457086_8AB9_4670_9270_C2A807B414E7_.wvu.FilterData" hidden="1" oldHidden="1">
    <formula>'Приложение 7'!$A$1:$H$526</formula>
    <oldFormula>'Приложение 7'!$A$1:$H$526</oldFormula>
  </rdn>
  <rcv guid="{F7457086-8AB9-4670-9270-C2A807B414E7}" action="add"/>
</revisions>
</file>

<file path=xl/revisions/revisionLog116.xml><?xml version="1.0" encoding="utf-8"?>
<revisions xmlns="http://schemas.openxmlformats.org/spreadsheetml/2006/main" xmlns:r="http://schemas.openxmlformats.org/officeDocument/2006/relationships">
  <rrc rId="1316" sId="1" ref="A427:XFD427" action="deleteRow">
    <undo index="0" exp="ref" v="1" dr="H427" r="H426" sId="1"/>
    <undo index="0" exp="ref" v="1" dr="G427" r="G426" sId="1"/>
    <undo index="0" exp="ref" v="1" dr="F427" r="F426" sId="1"/>
    <rfmt sheetId="1" xfDxf="1" sqref="A427:XFD427" start="0" length="0"/>
    <rcc rId="0" sId="1" dxf="1">
      <nc r="A427" t="inlineStr">
        <is>
          <t>065032004Ж</t>
        </is>
      </nc>
      <ndxf>
        <font>
          <sz val="10"/>
          <color auto="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427"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427"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427"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427" t="inlineStr">
        <is>
          <t>Субсидии на возмещение недополученных доходов в связи с оказанием социально-значимых бытовых услуг</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427">
        <f>F428</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427">
        <f>G428</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427">
        <f>H428</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1317" sId="1" ref="A427:XFD427" action="deleteRow">
    <rfmt sheetId="1" xfDxf="1" sqref="A427:XFD427" start="0" length="0"/>
    <rcc rId="0" sId="1" dxf="1">
      <nc r="A427" t="inlineStr">
        <is>
          <t>065032004Ж</t>
        </is>
      </nc>
      <ndxf>
        <font>
          <sz val="10"/>
          <color auto="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427">
        <v>800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427">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427" t="inlineStr">
        <is>
          <t>0505</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427" t="inlineStr">
        <is>
          <t>Иные бюджетные ассигнования</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427"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427"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427"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1318" sId="1">
    <oc r="F426">
      <f>#REF!+F427</f>
    </oc>
    <nc r="F426">
      <f>F427</f>
    </nc>
  </rcc>
  <rcc rId="1319" sId="1">
    <oc r="G426">
      <f>#REF!+G427</f>
    </oc>
    <nc r="G426">
      <f>G427</f>
    </nc>
  </rcc>
  <rcc rId="1320" sId="1">
    <oc r="H426">
      <f>#REF!+H427</f>
    </oc>
    <nc r="H426">
      <f>H427</f>
    </nc>
  </rcc>
  <rcc rId="1321" sId="1" numFmtId="4">
    <nc r="F428">
      <v>296</v>
    </nc>
  </rcc>
  <rcc rId="1322" sId="1" numFmtId="4">
    <nc r="G428">
      <v>293.3</v>
    </nc>
  </rcc>
  <rcc rId="1323" sId="1" numFmtId="4">
    <nc r="H428">
      <v>299</v>
    </nc>
  </rcc>
  <rrc rId="1324" sId="1" ref="A429:XFD429" action="insertRow"/>
  <rrc rId="1325" sId="1" ref="A429:XFD429" action="insertRow"/>
  <rrc rId="1326" sId="1" ref="A429:XFD429" action="insertRow"/>
  <rcc rId="1327" sId="1">
    <nc r="A429" t="inlineStr">
      <is>
        <t>0650400000</t>
      </is>
    </nc>
  </rcc>
  <rcc rId="1328" sId="1" odxf="1" dxf="1">
    <nc r="E429" t="inlineStr">
      <is>
        <t>Задача "Реализация инициативных проектов на территории Старицкого муниципального округа"</t>
      </is>
    </nc>
    <odxf>
      <fill>
        <patternFill patternType="none">
          <bgColor indexed="65"/>
        </patternFill>
      </fill>
    </odxf>
    <ndxf>
      <fill>
        <patternFill patternType="solid">
          <bgColor theme="0"/>
        </patternFill>
      </fill>
    </ndxf>
  </rcc>
  <rcc rId="1329" sId="1">
    <nc r="F429">
      <f>F430</f>
    </nc>
  </rcc>
  <rcc rId="1330" sId="1">
    <nc r="G429">
      <f>G430</f>
    </nc>
  </rcc>
  <rcc rId="1331" sId="1">
    <nc r="H429">
      <f>H430</f>
    </nc>
  </rcc>
  <rcc rId="1332" sId="1">
    <nc r="A430" t="inlineStr">
      <is>
        <t>0650429000</t>
      </is>
    </nc>
  </rcc>
  <rcc rId="1333" sId="1" odxf="1" dxf="1">
    <nc r="E430" t="inlineStr">
      <is>
        <t>Реализация инициативных проектов на территории Старицкого муниципального округа (нераспределенные средства)</t>
      </is>
    </nc>
    <odxf>
      <fill>
        <patternFill patternType="none">
          <bgColor indexed="65"/>
        </patternFill>
      </fill>
    </odxf>
    <ndxf>
      <fill>
        <patternFill patternType="solid">
          <bgColor theme="0"/>
        </patternFill>
      </fill>
    </ndxf>
  </rcc>
  <rcc rId="1334" sId="1">
    <nc r="F430">
      <f>F431</f>
    </nc>
  </rcc>
  <rcc rId="1335" sId="1">
    <nc r="G430">
      <f>G431</f>
    </nc>
  </rcc>
  <rcc rId="1336" sId="1">
    <nc r="H430">
      <f>H431</f>
    </nc>
  </rcc>
  <rcc rId="1337" sId="1">
    <nc r="A431" t="inlineStr">
      <is>
        <t>0650429000</t>
      </is>
    </nc>
  </rcc>
  <rcc rId="1338" sId="1">
    <nc r="B431">
      <v>800</v>
    </nc>
  </rcc>
  <rcc rId="1339" sId="1">
    <nc r="C431">
      <v>501</v>
    </nc>
  </rcc>
  <rcc rId="1340" sId="1">
    <nc r="D431" t="inlineStr">
      <is>
        <t>0503</t>
      </is>
    </nc>
  </rcc>
  <rcc rId="1341" sId="1">
    <nc r="E431" t="inlineStr">
      <is>
        <t>Иные бюджетные ассигнования</t>
      </is>
    </nc>
  </rcc>
  <rcc rId="1342" sId="1" numFmtId="4">
    <nc r="F431">
      <v>100</v>
    </nc>
  </rcc>
  <rcc rId="1343" sId="1" numFmtId="4">
    <nc r="G431">
      <v>100</v>
    </nc>
  </rcc>
  <rcc rId="1344" sId="1" numFmtId="4">
    <nc r="H431">
      <v>100</v>
    </nc>
  </rcc>
  <rrc rId="1345" sId="1" ref="A423:XFD423" action="deleteRow">
    <rfmt sheetId="1" xfDxf="1" sqref="A423:XFD423" start="0" length="0"/>
    <rcc rId="0" sId="1" dxf="1">
      <nc r="A423" t="inlineStr">
        <is>
          <t>0650400000</t>
        </is>
      </nc>
      <ndxf>
        <font>
          <sz val="10"/>
          <color auto="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423"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423"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423"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423" t="inlineStr">
        <is>
          <t>Задача "Реализация инициативных проектов на территории Старицкого муниципального округа"</t>
        </is>
      </nc>
      <ndxf>
        <font>
          <sz val="10"/>
          <color theme="1"/>
          <name val="Times New Roman"/>
          <scheme val="none"/>
        </font>
        <fill>
          <patternFill patternType="solid">
            <bgColor theme="0"/>
          </patternFill>
        </fill>
        <alignment horizontal="left" vertical="top" wrapText="1" readingOrder="0"/>
        <border outline="0">
          <left style="thin">
            <color indexed="64"/>
          </left>
          <right style="thin">
            <color indexed="64"/>
          </right>
          <top style="thin">
            <color indexed="64"/>
          </top>
          <bottom style="thin">
            <color indexed="64"/>
          </bottom>
        </border>
      </ndxf>
    </rcc>
    <rcc rId="0" sId="1" dxf="1">
      <nc r="F423">
        <f>F424</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423">
        <f>G424</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423">
        <f>H424</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1346" sId="1" ref="A423:XFD423" action="deleteRow">
    <rfmt sheetId="1" xfDxf="1" sqref="A423:XFD423" start="0" length="0"/>
    <rcc rId="0" sId="1" dxf="1">
      <nc r="A423" t="inlineStr">
        <is>
          <t>0650429000</t>
        </is>
      </nc>
      <ndxf>
        <font>
          <sz val="10"/>
          <color auto="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423"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423"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423"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423" t="inlineStr">
        <is>
          <t>Реализация инициативных проектов на территории Старицкого муниципального округа (нераспределенные средства)</t>
        </is>
      </nc>
      <ndxf>
        <font>
          <sz val="10"/>
          <color theme="1"/>
          <name val="Times New Roman"/>
          <scheme val="none"/>
        </font>
        <fill>
          <patternFill patternType="solid">
            <bgColor theme="0"/>
          </patternFill>
        </fill>
        <alignment horizontal="left" vertical="top" wrapText="1" readingOrder="0"/>
        <border outline="0">
          <left style="thin">
            <color indexed="64"/>
          </left>
          <right style="thin">
            <color indexed="64"/>
          </right>
          <top style="thin">
            <color indexed="64"/>
          </top>
          <bottom style="thin">
            <color indexed="64"/>
          </bottom>
        </border>
      </ndxf>
    </rcc>
    <rcc rId="0" sId="1" dxf="1">
      <nc r="F423">
        <f>F424</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423">
        <f>G424</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423">
        <f>H424</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1347" sId="1" ref="A423:XFD423" action="deleteRow">
    <rfmt sheetId="1" xfDxf="1" sqref="A423:XFD423" start="0" length="0"/>
    <rcc rId="0" sId="1" dxf="1">
      <nc r="A423" t="inlineStr">
        <is>
          <t>0650429000</t>
        </is>
      </nc>
      <ndxf>
        <font>
          <sz val="10"/>
          <color auto="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423">
        <v>800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423">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423" t="inlineStr">
        <is>
          <t>0503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423" t="inlineStr">
        <is>
          <t>Иные бюджетные ассигнования</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umFmtId="4">
      <nc r="F423">
        <v>100</v>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umFmtId="4">
      <nc r="G423">
        <v>100</v>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umFmtId="4">
      <nc r="H423">
        <v>100</v>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1348" sId="1" ref="A430:XFD430" action="deleteRow">
    <undo index="0" exp="ref" v="1" dr="H430" r="H429" sId="1"/>
    <undo index="0" exp="ref" v="1" dr="G430" r="G429" sId="1"/>
    <undo index="0" exp="ref" v="1" dr="F430" r="F429" sId="1"/>
    <rfmt sheetId="1" xfDxf="1" sqref="A430:XFD430" start="0" length="0"/>
    <rcc rId="0" sId="1" dxf="1">
      <nc r="A430" t="inlineStr">
        <is>
          <t>065F22012Б</t>
        </is>
      </nc>
      <ndxf>
        <font>
          <sz val="10"/>
          <color auto="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430" start="0" length="0">
      <dxf>
        <font>
          <sz val="10"/>
          <color theme="1"/>
          <name val="Times New Roman"/>
          <scheme val="none"/>
        </font>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dxf>
    </rfmt>
    <rfmt sheetId="1" sqref="C430" start="0" length="0">
      <dxf>
        <font>
          <sz val="10"/>
          <color theme="1"/>
          <name val="Times New Roman"/>
          <scheme val="none"/>
        </font>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dxf>
    </rfmt>
    <rfmt sheetId="1" sqref="D430" start="0" length="0">
      <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dxf>
    </rfmt>
    <rcc rId="0" sId="1" dxf="1">
      <nc r="E430" t="inlineStr">
        <is>
          <t>Проведение мероприятий в рамках формирования комфортной городской среды за счет средств бюджета муниципального округа</t>
        </is>
      </nc>
      <ndxf>
        <font>
          <sz val="10"/>
          <color theme="1"/>
          <name val="Times New Roman"/>
          <scheme val="none"/>
        </font>
        <fill>
          <patternFill patternType="solid">
            <bgColor theme="0"/>
          </patternFill>
        </fill>
        <alignment horizontal="left" vertical="top" wrapText="1" readingOrder="0"/>
        <border outline="0">
          <left style="thin">
            <color indexed="64"/>
          </left>
          <right style="thin">
            <color indexed="64"/>
          </right>
          <top style="thin">
            <color indexed="64"/>
          </top>
          <bottom style="thin">
            <color indexed="64"/>
          </bottom>
        </border>
      </ndxf>
    </rcc>
    <rcc rId="0" sId="1" dxf="1">
      <nc r="F430">
        <f>F431</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G430">
        <f>G431</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H430">
        <f>H431</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rc>
  <rrc rId="1349" sId="1" ref="A430:XFD430" action="deleteRow">
    <rfmt sheetId="1" xfDxf="1" sqref="A430:XFD430" start="0" length="0"/>
    <rcc rId="0" sId="1" dxf="1">
      <nc r="A430" t="inlineStr">
        <is>
          <t>065F22012Б</t>
        </is>
      </nc>
      <ndxf>
        <font>
          <sz val="10"/>
          <color auto="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430">
        <v>600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430">
        <v>565</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430" t="inlineStr">
        <is>
          <t>0503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430" t="inlineStr">
        <is>
          <t>Предоставление субсидий бюджетным, автономным учреждениям и иным некоммерческим организациям</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43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43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43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1350" sId="1" ref="A430:XFD430" action="deleteRow">
    <undo index="3" exp="ref" v="1" dr="H430" r="H429" sId="1"/>
    <undo index="3" exp="ref" v="1" dr="G430" r="G429" sId="1"/>
    <undo index="3" exp="ref" v="1" dr="F430" r="F429" sId="1"/>
    <rfmt sheetId="1" xfDxf="1" sqref="A430:XFD430" start="0" length="0"/>
    <rcc rId="0" sId="1" dxf="1">
      <nc r="A430" t="inlineStr">
        <is>
          <t>065F254240</t>
        </is>
      </nc>
      <ndxf>
        <font>
          <sz val="10"/>
          <color auto="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430"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430"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430"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430" t="inlineStr">
        <is>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430">
        <f>F431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430">
        <f>G431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430">
        <f>H431</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1351" sId="1" ref="A430:XFD430" action="deleteRow">
    <rfmt sheetId="1" xfDxf="1" sqref="A430:XFD430" start="0" length="0"/>
    <rcc rId="0" sId="1" dxf="1">
      <nc r="A430" t="inlineStr">
        <is>
          <t>065F254240</t>
        </is>
      </nc>
      <ndxf>
        <font>
          <sz val="10"/>
          <color auto="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430">
        <v>600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430">
        <v>565</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430" t="inlineStr">
        <is>
          <t>0503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430" t="inlineStr">
        <is>
          <t>Предоставление субсидий бюджетным, автономным учреждениям и иным некоммерческим организациям</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43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43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430"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1352" sId="1">
    <oc r="F429">
      <f>#REF!+F430+#REF!</f>
    </oc>
    <nc r="F429">
      <f>F430</f>
    </nc>
  </rcc>
  <rcc rId="1353" sId="1">
    <oc r="G429">
      <f>#REF!+G430+#REF!</f>
    </oc>
    <nc r="G429">
      <f>G430</f>
    </nc>
  </rcc>
  <rcc rId="1354" sId="1">
    <oc r="H429">
      <f>#REF!+H430+#REF!</f>
    </oc>
    <nc r="H429">
      <f>H430</f>
    </nc>
  </rcc>
  <rcc rId="1355" sId="1" numFmtId="4">
    <nc r="F431">
      <v>9058.9</v>
    </nc>
  </rcc>
  <rcc rId="1356" sId="1" numFmtId="4">
    <nc r="G431">
      <v>90.6</v>
    </nc>
  </rcc>
  <rcc rId="1357" sId="1" numFmtId="4">
    <nc r="H431">
      <v>0</v>
    </nc>
  </rcc>
  <rcv guid="{F7457086-8AB9-4670-9270-C2A807B414E7}" action="delete"/>
  <rdn rId="0" localSheetId="1" customView="1" name="Z_F7457086_8AB9_4670_9270_C2A807B414E7_.wvu.FilterData" hidden="1" oldHidden="1">
    <formula>'Приложение 7'!$A$1:$H$535</formula>
    <oldFormula>'Приложение 7'!$A$1:$H$535</oldFormula>
  </rdn>
  <rcv guid="{F7457086-8AB9-4670-9270-C2A807B414E7}" action="add"/>
</revisions>
</file>

<file path=xl/revisions/revisionLog1161.xml><?xml version="1.0" encoding="utf-8"?>
<revisions xmlns="http://schemas.openxmlformats.org/spreadsheetml/2006/main" xmlns:r="http://schemas.openxmlformats.org/officeDocument/2006/relationships">
  <rcc rId="886" sId="1" numFmtId="4">
    <nc r="F344">
      <v>36410.400000000001</v>
    </nc>
  </rcc>
  <rcc rId="887" sId="1" numFmtId="4">
    <nc r="G344">
      <v>37866.800000000003</v>
    </nc>
  </rcc>
  <rcc rId="888" sId="1" numFmtId="4">
    <nc r="H344">
      <v>39381.4</v>
    </nc>
  </rcc>
  <rcv guid="{F7457086-8AB9-4670-9270-C2A807B414E7}" action="delete"/>
  <rdn rId="0" localSheetId="1" customView="1" name="Z_F7457086_8AB9_4670_9270_C2A807B414E7_.wvu.FilterData" hidden="1" oldHidden="1">
    <formula>'Приложение 7'!$A$1:$H$579</formula>
    <oldFormula>'Приложение 7'!$A$1:$H$579</oldFormula>
  </rdn>
  <rcv guid="{F7457086-8AB9-4670-9270-C2A807B414E7}" action="add"/>
</revisions>
</file>

<file path=xl/revisions/revisionLog11611.xml><?xml version="1.0" encoding="utf-8"?>
<revisions xmlns="http://schemas.openxmlformats.org/spreadsheetml/2006/main" xmlns:r="http://schemas.openxmlformats.org/officeDocument/2006/relationships">
  <rcc rId="737" sId="1">
    <oc r="F290">
      <f>F291+F294+F298+F300+F302+F304+F306+F308+F310+F312+F314+F316+F318+F320+F322+F324+F326+F328+F330+F296</f>
    </oc>
    <nc r="F290">
      <f>F291+F294+F298+F300+F302+F304+F306+F308+F310+F312+F314+F316+F318+F320+F322+F324+F326+F328+F330+F296+F332+F334</f>
    </nc>
  </rcc>
  <rcc rId="738" sId="1">
    <oc r="G290">
      <f>G291+G294+G298+G300+G302+G304+G306+G308+G310+G312+G314+G316+G318+G320+G322+G324+G326+G328+G330+G296</f>
    </oc>
    <nc r="G290">
      <f>G291+G294+G298+G300+G302+G304+G306+G308+G310+G312+G314+G316+G318+G320+G322+G324+G326+G328+G330+G296+G332+G334</f>
    </nc>
  </rcc>
  <rcc rId="739" sId="1">
    <oc r="H290">
      <f>H291+H294+H298+H300+H302+H304+H306+H308+H310+H312+H314+H316+H318+H320+H322+H324+H326+H328+H330+H296</f>
    </oc>
    <nc r="H290">
      <f>H291+H294+H298+H300+H302+H304+H306+H308+H310+H312+H314+H316+H318+H320+H322+H324+H326+H328+H330+H296+H332+H334</f>
    </nc>
  </rcc>
  <rcv guid="{F7457086-8AB9-4670-9270-C2A807B414E7}" action="delete"/>
  <rdn rId="0" localSheetId="1" customView="1" name="Z_F7457086_8AB9_4670_9270_C2A807B414E7_.wvu.FilterData" hidden="1" oldHidden="1">
    <formula>'Приложение 7'!$A$1:$H$581</formula>
    <oldFormula>'Приложение 7'!$A$1:$H$581</oldFormula>
  </rdn>
  <rcv guid="{F7457086-8AB9-4670-9270-C2A807B414E7}" action="add"/>
</revisions>
</file>

<file path=xl/revisions/revisionLog117.xml><?xml version="1.0" encoding="utf-8"?>
<revisions xmlns="http://schemas.openxmlformats.org/spreadsheetml/2006/main" xmlns:r="http://schemas.openxmlformats.org/officeDocument/2006/relationships">
  <rcc rId="1084" sId="1" numFmtId="4">
    <nc r="F385">
      <v>761.5</v>
    </nc>
  </rcc>
  <rcc rId="1085" sId="1" numFmtId="4">
    <nc r="G385">
      <v>792</v>
    </nc>
  </rcc>
  <rcc rId="1086" sId="1" numFmtId="4">
    <nc r="H385">
      <v>823.7</v>
    </nc>
  </rcc>
  <rcc rId="1087" sId="1" numFmtId="4">
    <nc r="F387">
      <v>629</v>
    </nc>
  </rcc>
  <rcc rId="1088" sId="1" numFmtId="4">
    <nc r="G387">
      <v>654.1</v>
    </nc>
  </rcc>
  <rcc rId="1089" sId="1" numFmtId="4">
    <nc r="H387">
      <v>680</v>
    </nc>
  </rcc>
  <rcc rId="1090" sId="1" numFmtId="4">
    <nc r="F389">
      <v>9946.5</v>
    </nc>
  </rcc>
  <rcc rId="1091" sId="1" numFmtId="4">
    <nc r="G389">
      <v>4858.1000000000004</v>
    </nc>
  </rcc>
  <rcc rId="1092" sId="1" numFmtId="4">
    <nc r="H389">
      <v>4953.8</v>
    </nc>
  </rcc>
  <rcc rId="1093" sId="1" numFmtId="4">
    <nc r="F390">
      <v>3</v>
    </nc>
  </rcc>
  <rcc rId="1094" sId="1" numFmtId="4">
    <nc r="G390">
      <v>3</v>
    </nc>
  </rcc>
  <rcc rId="1095" sId="1" numFmtId="4">
    <nc r="H390">
      <v>3</v>
    </nc>
  </rcc>
</revisions>
</file>

<file path=xl/revisions/revisionLog1171.xml><?xml version="1.0" encoding="utf-8"?>
<revisions xmlns="http://schemas.openxmlformats.org/spreadsheetml/2006/main" xmlns:r="http://schemas.openxmlformats.org/officeDocument/2006/relationships">
  <rrc rId="1022" sId="1" ref="A369:XFD369" action="insertRow"/>
  <rrc rId="1023" sId="1" ref="A369:XFD369" action="insertRow"/>
  <rcc rId="1024" sId="1">
    <nc r="A369" t="inlineStr">
      <is>
        <t>06501S9054</t>
      </is>
    </nc>
  </rcc>
  <rcc rId="1025" sId="1">
    <nc r="A370" t="inlineStr">
      <is>
        <t>06501S9054</t>
      </is>
    </nc>
  </rcc>
  <rcc rId="1026" sId="1">
    <nc r="B370">
      <v>200</v>
    </nc>
  </rcc>
  <rcc rId="1027" sId="1">
    <nc r="C370">
      <v>501</v>
    </nc>
  </rcc>
  <rcc rId="1028" sId="1">
    <nc r="D370" t="inlineStr">
      <is>
        <t>0503</t>
      </is>
    </nc>
  </rcc>
  <rcc rId="1029" sId="1">
    <nc r="E369"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(Благоустройство  гражданского кладбища  вблизи д.Гвоздево (1 этап) Старицкого муниципального округа Тверской области)</t>
      </is>
    </nc>
  </rcc>
  <rcc rId="1030" sId="1">
    <nc r="E370" t="inlineStr">
      <is>
        <t>Закупка товаров, работ и услуг для обеспечения  государственных (муниципальных) нужд</t>
      </is>
    </nc>
  </rcc>
  <rcc rId="1031" sId="1" numFmtId="4">
    <nc r="F370">
      <v>900</v>
    </nc>
  </rcc>
  <rcc rId="1032" sId="1">
    <nc r="F369">
      <f>F370</f>
    </nc>
  </rcc>
  <rcc rId="1033" sId="1" numFmtId="4">
    <nc r="G370">
      <v>0</v>
    </nc>
  </rcc>
  <rcc rId="1034" sId="1" numFmtId="4">
    <nc r="H370">
      <v>0</v>
    </nc>
  </rcc>
  <rcc rId="1035" sId="1">
    <nc r="G369">
      <f>G370</f>
    </nc>
  </rcc>
  <rcc rId="1036" sId="1">
    <nc r="H369">
      <f>H370</f>
    </nc>
  </rcc>
  <rcv guid="{F7457086-8AB9-4670-9270-C2A807B414E7}" action="delete"/>
  <rdn rId="0" localSheetId="1" customView="1" name="Z_F7457086_8AB9_4670_9270_C2A807B414E7_.wvu.FilterData" hidden="1" oldHidden="1">
    <formula>'Приложение 7'!$A$1:$H$526</formula>
    <oldFormula>'Приложение 7'!$A$1:$H$526</oldFormula>
  </rdn>
  <rcv guid="{F7457086-8AB9-4670-9270-C2A807B414E7}" action="add"/>
</revisions>
</file>

<file path=xl/revisions/revisionLog118.xml><?xml version="1.0" encoding="utf-8"?>
<revisions xmlns="http://schemas.openxmlformats.org/spreadsheetml/2006/main" xmlns:r="http://schemas.openxmlformats.org/officeDocument/2006/relationships">
  <rcc rId="1290" sId="1">
    <oc r="F371">
      <f>F374+F376+F378+F380+F382+F384+F386+F388+F391+F393+F395+F397+F399+F401+F403+F405+F407+F409+F372</f>
    </oc>
    <nc r="F371">
      <f>F374+F376+F378+F380+F382+F384+F386+F388+F391+F393+F395+F397+F399+F401+F403+F405+F407+F409+F372+F411+F413+F415+F417+F419+F421</f>
    </nc>
  </rcc>
  <rcc rId="1291" sId="1">
    <oc r="G371">
      <f>G374+G376+G378+G380+G382+G384+G386+G388+G391+G393+G395+G397+G399+G401+G403+G405+G407+G409+G372</f>
    </oc>
    <nc r="G371">
      <f>G374+G376+G378+G380+G382+G384+G386+G388+G391+G393+G395+G397+G399+G401+G403+G405+G407+G409+G372+G411+G413+G415+G417+G419+G421</f>
    </nc>
  </rcc>
  <rcc rId="1292" sId="1">
    <oc r="H371">
      <f>H374+H376+H378+H380+H382+H384+H386+H388+H391+H393+H395+H397+H399+H401+H403+H405+H407+H409+H372</f>
    </oc>
    <nc r="H371">
      <f>H374+H376+H378+H380+H382+H384+H386+H388+H391+H393+H395+H397+H399+H401+H403+H405+H407+H409+H372+H411+H413+H415+H417+H419+H421</f>
    </nc>
  </rcc>
  <rcv guid="{F7457086-8AB9-4670-9270-C2A807B414E7}" action="delete"/>
  <rdn rId="0" localSheetId="1" customView="1" name="Z_F7457086_8AB9_4670_9270_C2A807B414E7_.wvu.FilterData" hidden="1" oldHidden="1">
    <formula>'Приложение 7'!$A$1:$H$538</formula>
    <oldFormula>'Приложение 7'!$A$1:$H$538</oldFormula>
  </rdn>
  <rcv guid="{F7457086-8AB9-4670-9270-C2A807B414E7}" action="add"/>
</revisions>
</file>

<file path=xl/revisions/revisionLog1181.xml><?xml version="1.0" encoding="utf-8"?>
<revisions xmlns="http://schemas.openxmlformats.org/spreadsheetml/2006/main" xmlns:r="http://schemas.openxmlformats.org/officeDocument/2006/relationships">
  <rcc rId="1060" sId="1">
    <oc r="F371">
      <f>F374+F376+F378+F380+F382+F384+F386+F388+F393+F395+F397+F399+F401+F403+F405+F407+F391+F409+F411</f>
    </oc>
    <nc r="F371">
      <f>F374+F376+F378+F380+F382+F384+F386+F388+F393+F395+F397+F399+F401+F403+F405+F407+F391+F409+F411+F372</f>
    </nc>
  </rcc>
  <rcc rId="1061" sId="1">
    <oc r="G371">
      <f>G374+G376+G378+G380+G382+G384+G386+G388+G393+G395+G397+G399+G401+G403+G405+G407+G391+G409+G411</f>
    </oc>
    <nc r="G371">
      <f>G374+G376+G378+G380+G382+G384+G386+G388+G393+G395+G397+G399+G401+G403+G405+G407+G391+G409+G411+G372</f>
    </nc>
  </rcc>
  <rcc rId="1062" sId="1">
    <oc r="H371">
      <f>H374+H376+H378+H380+H382+H384+H386+H388+H393+H395+H397+H399+H401+H403+H405+H407+H391+H409+H411</f>
    </oc>
    <nc r="H371">
      <f>H374+H376+H378+H380+H382+H384+H386+H388+H393+H395+H397+H399+H401+H403+H405+H407+H391+H409+H411+H372</f>
    </nc>
  </rcc>
  <rcc rId="1063" sId="1" numFmtId="4">
    <nc r="F375">
      <v>11523.1</v>
    </nc>
  </rcc>
  <rcc rId="1064" sId="1" numFmtId="4">
    <nc r="G375">
      <v>10174.700000000001</v>
    </nc>
  </rcc>
  <rcc rId="1065" sId="1" numFmtId="4">
    <nc r="H375">
      <v>10581.3</v>
    </nc>
  </rcc>
  <rcv guid="{F7457086-8AB9-4670-9270-C2A807B414E7}" action="delete"/>
  <rdn rId="0" localSheetId="1" customView="1" name="Z_F7457086_8AB9_4670_9270_C2A807B414E7_.wvu.FilterData" hidden="1" oldHidden="1">
    <formula>'Приложение 7'!$A$1:$H$528</formula>
    <oldFormula>'Приложение 7'!$A$1:$H$528</oldFormula>
  </rdn>
  <rcv guid="{F7457086-8AB9-4670-9270-C2A807B414E7}" action="add"/>
</revisions>
</file>

<file path=xl/revisions/revisionLog119.xml><?xml version="1.0" encoding="utf-8"?>
<revisions xmlns="http://schemas.openxmlformats.org/spreadsheetml/2006/main" xmlns:r="http://schemas.openxmlformats.org/officeDocument/2006/relationships">
  <rcc rId="1151" sId="1">
    <nc r="A399" t="inlineStr">
      <is>
        <t>06502S9058</t>
      </is>
    </nc>
  </rcc>
  <rcc rId="1152" sId="1">
    <nc r="A400" t="inlineStr">
      <is>
        <t>06502S9058</t>
      </is>
    </nc>
  </rcc>
  <rcc rId="1153" sId="1">
    <nc r="E399"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(Устройство уличного освещения по ул.Советская, ул.Заводская в д.Степурино Старицкого муниципального округа Тверской области)</t>
      </is>
    </nc>
  </rcc>
  <rcc rId="1154" sId="1" numFmtId="4">
    <nc r="F400">
      <v>305</v>
    </nc>
  </rcc>
  <rcc rId="1155" sId="1" numFmtId="4">
    <nc r="G400">
      <v>0</v>
    </nc>
  </rcc>
  <rcc rId="1156" sId="1" numFmtId="4">
    <nc r="H400">
      <v>0</v>
    </nc>
  </rcc>
  <rcv guid="{F7457086-8AB9-4670-9270-C2A807B414E7}" action="delete"/>
  <rdn rId="0" localSheetId="1" customView="1" name="Z_F7457086_8AB9_4670_9270_C2A807B414E7_.wvu.FilterData" hidden="1" oldHidden="1">
    <formula>'Приложение 7'!$A$1:$H$526</formula>
    <oldFormula>'Приложение 7'!$A$1:$H$526</oldFormula>
  </rdn>
  <rcv guid="{F7457086-8AB9-4670-9270-C2A807B414E7}" action="add"/>
</revisions>
</file>

<file path=xl/revisions/revisionLog12.xml><?xml version="1.0" encoding="utf-8"?>
<revisions xmlns="http://schemas.openxmlformats.org/spreadsheetml/2006/main" xmlns:r="http://schemas.openxmlformats.org/officeDocument/2006/relationships">
  <rcc rId="1379" sId="1">
    <oc r="E133"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(Благоустройство территории Бабинского ДК - филиала МБУК «Старицкий ДК им. Я.С. Потапова» Старицкого муниципального округа Тверской области)</t>
      </is>
    </oc>
    <nc r="E133"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(Благоустройство территории Бабинского ДК - филиал МБУК «Старицкий ДК им. Я.С. Потапова» Старицкого муниципального округа Тверской области)</t>
      </is>
    </nc>
  </rcc>
  <rcc rId="1380" sId="1">
    <oc r="E135"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(Благоустройство территории Орешкинского ДК - филиала МБУК «Старицкий ДК им. Я.С. Потапова» Старицкого муниципального округа Тверской области)</t>
      </is>
    </oc>
    <nc r="E135"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(Благоустройство территории Орешкинского ДК - филиал МБУК «Старицкий ДК им. Я.С. Потапова» Старицкого муниципального округа Тверской области)</t>
      </is>
    </nc>
  </rcc>
  <rcv guid="{F7457086-8AB9-4670-9270-C2A807B414E7}" action="delete"/>
  <rdn rId="0" localSheetId="1" customView="1" name="Z_F7457086_8AB9_4670_9270_C2A807B414E7_.wvu.FilterData" hidden="1" oldHidden="1">
    <formula>'Приложение 7'!$A$1:$H$535</formula>
    <oldFormula>'Приложение 7'!$A$1:$H$535</oldFormula>
  </rdn>
  <rcv guid="{F7457086-8AB9-4670-9270-C2A807B414E7}" action="add"/>
</revisions>
</file>

<file path=xl/revisions/revisionLog120.xml><?xml version="1.0" encoding="utf-8"?>
<revisions xmlns="http://schemas.openxmlformats.org/spreadsheetml/2006/main" xmlns:r="http://schemas.openxmlformats.org/officeDocument/2006/relationships">
  <rcc rId="1201" sId="1">
    <nc r="A411" t="inlineStr">
      <is>
        <t>06502S9064</t>
      </is>
    </nc>
  </rcc>
  <rcc rId="1202" sId="1">
    <nc r="A412" t="inlineStr">
      <is>
        <t>06502S9064</t>
      </is>
    </nc>
  </rcc>
  <rcc rId="1203" sId="1">
    <nc r="E411"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(Обустройство контейнерных площадок для накопления ТКО на ст. Старица, д. Кореничено, д. Красное, д. Мартьяново, д. Братково, д. Ильинское, д. Ищино, д. Максимово, д. Покровское Старицкого муниципального округа Тверской области)</t>
      </is>
    </nc>
  </rcc>
  <rcc rId="1204" sId="1" numFmtId="4">
    <nc r="F412">
      <v>129</v>
    </nc>
  </rcc>
  <rcc rId="1205" sId="1" numFmtId="4">
    <nc r="G412">
      <v>0</v>
    </nc>
  </rcc>
  <rcc rId="1206" sId="1" numFmtId="4">
    <nc r="H412">
      <v>0</v>
    </nc>
  </rcc>
  <rrc rId="1207" sId="1" ref="A413:XFD413" action="insertRow"/>
  <rrc rId="1208" sId="1" ref="A413:XFD413" action="insertRow"/>
  <rcc rId="1209" sId="1">
    <nc r="B414">
      <v>200</v>
    </nc>
  </rcc>
  <rcc rId="1210" sId="1">
    <nc r="C414">
      <v>501</v>
    </nc>
  </rcc>
  <rcc rId="1211" sId="1">
    <nc r="D414" t="inlineStr">
      <is>
        <t>0503</t>
      </is>
    </nc>
  </rcc>
  <rcc rId="1212" sId="1">
    <nc r="E414" t="inlineStr">
      <is>
        <t>Закупка товаров, работ и услуг для обеспечения  государственных (муниципальных) нужд</t>
      </is>
    </nc>
  </rcc>
  <rcc rId="1213" sId="1">
    <nc r="A413" t="inlineStr">
      <is>
        <t>06502S9065</t>
      </is>
    </nc>
  </rcc>
  <rcc rId="1214" sId="1">
    <nc r="A414" t="inlineStr">
      <is>
        <t>06502S9065</t>
      </is>
    </nc>
  </rcc>
  <rcc rId="1215" sId="1">
    <nc r="E413"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газонокосилки бензиновой (2 шт.) для нужд Старицкого муниципального округа)</t>
      </is>
    </nc>
  </rcc>
  <rcc rId="1216" sId="1" numFmtId="4">
    <nc r="F414">
      <v>18.5</v>
    </nc>
  </rcc>
  <rcc rId="1217" sId="1" numFmtId="4">
    <nc r="G414">
      <v>0</v>
    </nc>
  </rcc>
  <rcc rId="1218" sId="1" numFmtId="4">
    <nc r="H414">
      <v>0</v>
    </nc>
  </rcc>
  <rcc rId="1219" sId="1">
    <nc r="F413">
      <f>F414</f>
    </nc>
  </rcc>
  <rcc rId="1220" sId="1">
    <nc r="G413">
      <f>G414</f>
    </nc>
  </rcc>
  <rcc rId="1221" sId="1">
    <nc r="H413">
      <f>H414</f>
    </nc>
  </rcc>
  <rcv guid="{F7457086-8AB9-4670-9270-C2A807B414E7}" action="delete"/>
  <rdn rId="0" localSheetId="1" customView="1" name="Z_F7457086_8AB9_4670_9270_C2A807B414E7_.wvu.FilterData" hidden="1" oldHidden="1">
    <formula>'Приложение 7'!$A$1:$H$530</formula>
    <oldFormula>'Приложение 7'!$A$1:$H$530</oldFormula>
  </rdn>
  <rcv guid="{F7457086-8AB9-4670-9270-C2A807B414E7}" action="add"/>
</revisions>
</file>

<file path=xl/revisions/revisionLog1201.xml><?xml version="1.0" encoding="utf-8"?>
<revisions xmlns="http://schemas.openxmlformats.org/spreadsheetml/2006/main" xmlns:r="http://schemas.openxmlformats.org/officeDocument/2006/relationships">
  <rcc rId="1184" sId="1">
    <nc r="A409" t="inlineStr">
      <is>
        <t>06502S9063</t>
      </is>
    </nc>
  </rcc>
  <rcc rId="1185" sId="1">
    <nc r="A410" t="inlineStr">
      <is>
        <t>06502S9063</t>
      </is>
    </nc>
  </rcc>
  <rcc rId="1186" sId="1">
    <nc r="E409"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(Устройство детской игровой площадки в д. Красное Старицкого муниципального округа Тверской области)</t>
      </is>
    </nc>
  </rcc>
  <rcc rId="1187" sId="1" numFmtId="4">
    <nc r="F410">
      <v>96.5</v>
    </nc>
  </rcc>
  <rcc rId="1188" sId="1" numFmtId="4">
    <nc r="G410">
      <v>0</v>
    </nc>
  </rcc>
  <rcc rId="1189" sId="1" numFmtId="4">
    <nc r="H410">
      <v>0</v>
    </nc>
  </rcc>
  <rcv guid="{F7457086-8AB9-4670-9270-C2A807B414E7}" action="delete"/>
  <rdn rId="0" localSheetId="1" customView="1" name="Z_F7457086_8AB9_4670_9270_C2A807B414E7_.wvu.FilterData" hidden="1" oldHidden="1">
    <formula>'Приложение 7'!$A$1:$H$526</formula>
    <oldFormula>'Приложение 7'!$A$1:$H$526</oldFormula>
  </rdn>
  <rcv guid="{F7457086-8AB9-4670-9270-C2A807B414E7}" action="add"/>
</revisions>
</file>

<file path=xl/revisions/revisionLog121.xml><?xml version="1.0" encoding="utf-8"?>
<revisions xmlns="http://schemas.openxmlformats.org/spreadsheetml/2006/main" xmlns:r="http://schemas.openxmlformats.org/officeDocument/2006/relationships">
  <rcv guid="{F7457086-8AB9-4670-9270-C2A807B414E7}" action="delete"/>
  <rdn rId="0" localSheetId="1" customView="1" name="Z_F7457086_8AB9_4670_9270_C2A807B414E7_.wvu.FilterData" hidden="1" oldHidden="1">
    <formula>'Приложение 7'!$A$1:$H$535</formula>
    <oldFormula>'Приложение 7'!$A$1:$H$535</oldFormula>
  </rdn>
  <rcv guid="{F7457086-8AB9-4670-9270-C2A807B414E7}" action="add"/>
</revisions>
</file>

<file path=xl/revisions/revisionLog12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6" sId="1" numFmtId="4">
    <nc r="F107">
      <v>4540.2</v>
    </nc>
  </rcc>
  <rcc rId="127" sId="1" numFmtId="4">
    <nc r="G107">
      <v>4540.2</v>
    </nc>
  </rcc>
  <rcc rId="128" sId="1" numFmtId="4">
    <nc r="H107">
      <v>4540.2</v>
    </nc>
  </rcc>
</revisions>
</file>

<file path=xl/revisions/revisionLog1212.xml><?xml version="1.0" encoding="utf-8"?>
<revisions xmlns="http://schemas.openxmlformats.org/spreadsheetml/2006/main" xmlns:r="http://schemas.openxmlformats.org/officeDocument/2006/relationships">
  <rcv guid="{F7457086-8AB9-4670-9270-C2A807B414E7}" action="delete"/>
  <rdn rId="0" localSheetId="1" customView="1" name="Z_F7457086_8AB9_4670_9270_C2A807B414E7_.wvu.FilterData" hidden="1" oldHidden="1">
    <formula>'Приложение 7'!$A$1:$H$535</formula>
    <oldFormula>'Приложение 7'!$A$1:$H$535</oldFormula>
  </rdn>
  <rcv guid="{F7457086-8AB9-4670-9270-C2A807B414E7}" action="add"/>
</revisions>
</file>

<file path=xl/revisions/revisionLog12121.xml><?xml version="1.0" encoding="utf-8"?>
<revisions xmlns="http://schemas.openxmlformats.org/spreadsheetml/2006/main" xmlns:r="http://schemas.openxmlformats.org/officeDocument/2006/relationships">
  <rcc rId="595" sId="1">
    <nc r="A300" t="inlineStr">
      <is>
        <t>06301S9037</t>
      </is>
    </nc>
  </rcc>
  <rcc rId="596" sId="1">
    <nc r="E300"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артезианской скважины на ул. Братская д. Берново Старицкого муниципального округа Тверской области)</t>
      </is>
    </nc>
  </rcc>
  <rcc rId="597" sId="1">
    <nc r="A301" t="inlineStr">
      <is>
        <t>06301S9037</t>
      </is>
    </nc>
  </rcc>
  <rcc rId="598" sId="1" numFmtId="4">
    <nc r="F301">
      <v>500</v>
    </nc>
  </rcc>
  <rcc rId="599" sId="1" numFmtId="4">
    <nc r="G301">
      <v>0</v>
    </nc>
  </rcc>
  <rcc rId="600" sId="1" numFmtId="4">
    <nc r="H301">
      <v>0</v>
    </nc>
  </rcc>
  <rcv guid="{F7457086-8AB9-4670-9270-C2A807B414E7}" action="delete"/>
  <rdn rId="0" localSheetId="1" customView="1" name="Z_F7457086_8AB9_4670_9270_C2A807B414E7_.wvu.FilterData" hidden="1" oldHidden="1">
    <formula>'Приложение 7'!$A$1:$H$577</formula>
    <oldFormula>'Приложение 7'!$A$1:$H$577</oldFormula>
  </rdn>
  <rcv guid="{F7457086-8AB9-4670-9270-C2A807B414E7}" action="add"/>
</revisions>
</file>

<file path=xl/revisions/revisionLog122.xml><?xml version="1.0" encoding="utf-8"?>
<revisions xmlns="http://schemas.openxmlformats.org/spreadsheetml/2006/main" xmlns:r="http://schemas.openxmlformats.org/officeDocument/2006/relationships">
  <rrc rId="1255" sId="1" ref="A419:XFD419" action="insertRow"/>
  <rrc rId="1256" sId="1" ref="A419:XFD419" action="insertRow"/>
  <rrc rId="1257" sId="1" ref="A419:XFD419" action="insertRow"/>
  <rrc rId="1258" sId="1" ref="A419:XFD419" action="insertRow"/>
  <rcc rId="1259" sId="1">
    <nc r="B420">
      <v>200</v>
    </nc>
  </rcc>
  <rcc rId="1260" sId="1">
    <nc r="C420">
      <v>501</v>
    </nc>
  </rcc>
  <rcc rId="1261" sId="1">
    <nc r="D420" t="inlineStr">
      <is>
        <t>0503</t>
      </is>
    </nc>
  </rcc>
  <rcc rId="1262" sId="1">
    <nc r="E420" t="inlineStr">
      <is>
        <t>Закупка товаров, работ и услуг для обеспечения  государственных (муниципальных) нужд</t>
      </is>
    </nc>
  </rcc>
  <rcc rId="1263" sId="1">
    <nc r="B422">
      <v>200</v>
    </nc>
  </rcc>
  <rcc rId="1264" sId="1">
    <nc r="C422">
      <v>501</v>
    </nc>
  </rcc>
  <rcc rId="1265" sId="1">
    <nc r="D422" t="inlineStr">
      <is>
        <t>0503</t>
      </is>
    </nc>
  </rcc>
  <rcc rId="1266" sId="1">
    <nc r="E422" t="inlineStr">
      <is>
        <t>Закупка товаров, работ и услуг для обеспечения  государственных (муниципальных) нужд</t>
      </is>
    </nc>
  </rcc>
  <rcc rId="1267" sId="1">
    <nc r="A420" t="inlineStr">
      <is>
        <t>06502S9068</t>
      </is>
    </nc>
  </rcc>
  <rcc rId="1268" sId="1">
    <nc r="A419" t="inlineStr">
      <is>
        <t>06502S9068</t>
      </is>
    </nc>
  </rcc>
  <rcc rId="1269" sId="1">
    <nc r="E419"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навесного оборудования для спецтехники (оборудование щеточное) для нужд Старицкого муниципального округа)</t>
      </is>
    </nc>
  </rcc>
  <rcc rId="1270" sId="1" numFmtId="4">
    <nc r="F420">
      <v>33.799999999999997</v>
    </nc>
  </rcc>
  <rcc rId="1271" sId="1" numFmtId="4">
    <nc r="G420">
      <v>0</v>
    </nc>
  </rcc>
  <rcc rId="1272" sId="1" numFmtId="4">
    <nc r="H420">
      <v>0</v>
    </nc>
  </rcc>
  <rcc rId="1273" sId="1">
    <nc r="F419">
      <f>F420</f>
    </nc>
  </rcc>
  <rcc rId="1274" sId="1">
    <nc r="G419">
      <f>G420</f>
    </nc>
  </rcc>
  <rcc rId="1275" sId="1">
    <nc r="H419">
      <f>H420</f>
    </nc>
  </rcc>
  <rcc rId="1276" sId="1">
    <nc r="A421" t="inlineStr">
      <is>
        <t>06502S9069</t>
      </is>
    </nc>
  </rcc>
  <rcc rId="1277" sId="1">
    <nc r="A422" t="inlineStr">
      <is>
        <t>06502S9069</t>
      </is>
    </nc>
  </rcc>
  <rcc rId="1278" sId="1">
    <nc r="E421"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снегоочистителя самоходного (2 шт.) для нужд Старицкого муниципального округа)</t>
      </is>
    </nc>
  </rcc>
  <rcc rId="1279" sId="1" numFmtId="4">
    <nc r="F422">
      <v>26.2</v>
    </nc>
  </rcc>
  <rcc rId="1280" sId="1" numFmtId="4">
    <nc r="G422">
      <v>0</v>
    </nc>
  </rcc>
  <rcc rId="1281" sId="1" numFmtId="4">
    <nc r="H422">
      <v>0</v>
    </nc>
  </rcc>
  <rcc rId="1282" sId="1">
    <nc r="F421">
      <f>F422</f>
    </nc>
  </rcc>
  <rcc rId="1283" sId="1">
    <nc r="G421">
      <f>G422</f>
    </nc>
  </rcc>
  <rcc rId="1284" sId="1">
    <nc r="H421">
      <f>H422</f>
    </nc>
  </rcc>
  <rcv guid="{F7457086-8AB9-4670-9270-C2A807B414E7}" action="delete"/>
  <rdn rId="0" localSheetId="1" customView="1" name="Z_F7457086_8AB9_4670_9270_C2A807B414E7_.wvu.FilterData" hidden="1" oldHidden="1">
    <formula>'Приложение 7'!$A$1:$H$538</formula>
    <oldFormula>'Приложение 7'!$A$1:$H$538</oldFormula>
  </rdn>
  <rcv guid="{F7457086-8AB9-4670-9270-C2A807B414E7}" action="add"/>
</revisions>
</file>

<file path=xl/revisions/revisionLog123.xml><?xml version="1.0" encoding="utf-8"?>
<revisions xmlns="http://schemas.openxmlformats.org/spreadsheetml/2006/main" xmlns:r="http://schemas.openxmlformats.org/officeDocument/2006/relationships">
  <rrc rId="1294" sId="1" ref="A423:XFD423" action="insertRow"/>
  <rrc rId="1295" sId="1" ref="A423:XFD423" action="insertRow"/>
  <rrc rId="1296" sId="1" ref="A423:XFD423" action="insertRow"/>
  <rcc rId="1297" sId="1">
    <nc r="A423" t="inlineStr">
      <is>
        <t>0650400000</t>
      </is>
    </nc>
  </rcc>
  <rcc rId="1298" sId="1">
    <nc r="A424" t="inlineStr">
      <is>
        <t>0650429000</t>
      </is>
    </nc>
  </rcc>
  <rcc rId="1299" sId="1">
    <nc r="A425" t="inlineStr">
      <is>
        <t>0650429000</t>
      </is>
    </nc>
  </rcc>
  <rcc rId="1300" sId="1">
    <nc r="B425">
      <v>800</v>
    </nc>
  </rcc>
  <rcc rId="1301" sId="1">
    <nc r="C425">
      <v>501</v>
    </nc>
  </rcc>
  <rcc rId="1302" sId="1">
    <nc r="D425" t="inlineStr">
      <is>
        <t>0503</t>
      </is>
    </nc>
  </rcc>
  <rcc rId="1303" sId="1" odxf="1" dxf="1">
    <nc r="E423" t="inlineStr">
      <is>
        <t>Задача "Реализация инициативных проектов на территории Старицкого муниципального округа"</t>
      </is>
    </nc>
    <odxf>
      <fill>
        <patternFill patternType="none">
          <bgColor indexed="65"/>
        </patternFill>
      </fill>
    </odxf>
    <ndxf>
      <fill>
        <patternFill patternType="solid">
          <bgColor theme="0"/>
        </patternFill>
      </fill>
    </ndxf>
  </rcc>
  <rcc rId="1304" sId="1" odxf="1" dxf="1">
    <nc r="E424" t="inlineStr">
      <is>
        <t>Реализация инициативных проектов на территории Старицкого муниципального округа (нераспределенные средства)</t>
      </is>
    </nc>
    <odxf>
      <fill>
        <patternFill patternType="none">
          <bgColor indexed="65"/>
        </patternFill>
      </fill>
    </odxf>
    <ndxf>
      <fill>
        <patternFill patternType="solid">
          <bgColor theme="0"/>
        </patternFill>
      </fill>
    </ndxf>
  </rcc>
  <rcc rId="1305" sId="1">
    <nc r="E425" t="inlineStr">
      <is>
        <t>Иные бюджетные ассигнования</t>
      </is>
    </nc>
  </rcc>
  <rcc rId="1306" sId="1" numFmtId="4">
    <nc r="F425">
      <v>100</v>
    </nc>
  </rcc>
  <rcc rId="1307" sId="1" numFmtId="4">
    <nc r="G425">
      <v>100</v>
    </nc>
  </rcc>
  <rcc rId="1308" sId="1" numFmtId="4">
    <nc r="H425">
      <v>100</v>
    </nc>
  </rcc>
  <rcc rId="1309" sId="1">
    <nc r="F424">
      <f>F425</f>
    </nc>
  </rcc>
  <rcc rId="1310" sId="1">
    <nc r="G424">
      <f>G425</f>
    </nc>
  </rcc>
  <rcc rId="1311" sId="1">
    <nc r="H424">
      <f>H425</f>
    </nc>
  </rcc>
  <rcc rId="1312" sId="1">
    <nc r="F423">
      <f>F424</f>
    </nc>
  </rcc>
  <rcc rId="1313" sId="1">
    <nc r="G423">
      <f>G424</f>
    </nc>
  </rcc>
  <rcc rId="1314" sId="1">
    <nc r="H423">
      <f>H424</f>
    </nc>
  </rcc>
  <rcv guid="{F7457086-8AB9-4670-9270-C2A807B414E7}" action="delete"/>
  <rdn rId="0" localSheetId="1" customView="1" name="Z_F7457086_8AB9_4670_9270_C2A807B414E7_.wvu.FilterData" hidden="1" oldHidden="1">
    <formula>'Приложение 7'!$A$1:$H$541</formula>
    <oldFormula>'Приложение 7'!$A$1:$H$541</oldFormula>
  </rdn>
  <rcv guid="{F7457086-8AB9-4670-9270-C2A807B414E7}" action="add"/>
</revisions>
</file>

<file path=xl/revisions/revisionLog124.xml><?xml version="1.0" encoding="utf-8"?>
<revisions xmlns="http://schemas.openxmlformats.org/spreadsheetml/2006/main" xmlns:r="http://schemas.openxmlformats.org/officeDocument/2006/relationships">
  <rcc rId="630" sId="1">
    <nc r="E310"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здания насосной с артезианской скважиной  в д. Чукавино Старицкого муниципального округа Тверской области)</t>
      </is>
    </nc>
  </rcc>
  <rcc rId="631" sId="1">
    <nc r="A310" t="inlineStr">
      <is>
        <t>06301S9042</t>
      </is>
    </nc>
  </rcc>
  <rcc rId="632" sId="1">
    <nc r="A311" t="inlineStr">
      <is>
        <t>06301S9042</t>
      </is>
    </nc>
  </rcc>
  <rcc rId="633" sId="1" numFmtId="4">
    <nc r="F311">
      <v>173.1</v>
    </nc>
  </rcc>
  <rcc rId="634" sId="1" numFmtId="4">
    <nc r="G311">
      <v>0</v>
    </nc>
  </rcc>
  <rcc rId="635" sId="1" numFmtId="4">
    <nc r="H311">
      <v>0</v>
    </nc>
  </rcc>
  <rcv guid="{F7457086-8AB9-4670-9270-C2A807B414E7}" action="delete"/>
  <rdn rId="0" localSheetId="1" customView="1" name="Z_F7457086_8AB9_4670_9270_C2A807B414E7_.wvu.FilterData" hidden="1" oldHidden="1">
    <formula>'Приложение 7'!$A$1:$H$577</formula>
    <oldFormula>'Приложение 7'!$A$1:$H$577</oldFormula>
  </rdn>
  <rcv guid="{F7457086-8AB9-4670-9270-C2A807B414E7}" action="add"/>
</revisions>
</file>

<file path=xl/revisions/revisionLog125.xml><?xml version="1.0" encoding="utf-8"?>
<revisions xmlns="http://schemas.openxmlformats.org/spreadsheetml/2006/main" xmlns:r="http://schemas.openxmlformats.org/officeDocument/2006/relationships">
  <rcc rId="1360" sId="1">
    <oc r="F361">
      <f>F362+F371+F423+F429</f>
    </oc>
    <nc r="F361">
      <f>F362+F371+F423+F426+F429</f>
    </nc>
  </rcc>
  <rcc rId="1361" sId="1">
    <oc r="G361">
      <f>G362+G371+G423+G429</f>
    </oc>
    <nc r="G361">
      <f>G362+G371+G423+G426+G429</f>
    </nc>
  </rcc>
  <rcc rId="1362" sId="1">
    <oc r="H361">
      <f>H362+H371+H423+H429</f>
    </oc>
    <nc r="H361">
      <f>H362+H371+H423+H426+H429</f>
    </nc>
  </rcc>
  <rcv guid="{F7457086-8AB9-4670-9270-C2A807B414E7}" action="delete"/>
  <rdn rId="0" localSheetId="1" customView="1" name="Z_F7457086_8AB9_4670_9270_C2A807B414E7_.wvu.FilterData" hidden="1" oldHidden="1">
    <formula>'Приложение 7'!$A$1:$H$535</formula>
    <oldFormula>'Приложение 7'!$A$1:$H$535</oldFormula>
  </rdn>
  <rcv guid="{F7457086-8AB9-4670-9270-C2A807B414E7}" action="add"/>
</revisions>
</file>

<file path=xl/revisions/revisionLog13.xml><?xml version="1.0" encoding="utf-8"?>
<revisions xmlns="http://schemas.openxmlformats.org/spreadsheetml/2006/main" xmlns:r="http://schemas.openxmlformats.org/officeDocument/2006/relationships">
  <rcv guid="{F7457086-8AB9-4670-9270-C2A807B414E7}" action="delete"/>
  <rdn rId="0" localSheetId="1" customView="1" name="Z_F7457086_8AB9_4670_9270_C2A807B414E7_.wvu.FilterData" hidden="1" oldHidden="1">
    <formula>'Приложение 7'!$A$1:$H$535</formula>
    <oldFormula>'Приложение 7'!$A$1:$H$535</oldFormula>
  </rdn>
  <rcv guid="{F7457086-8AB9-4670-9270-C2A807B414E7}" action="add"/>
</revisions>
</file>

<file path=xl/revisions/revisionLog131.xml><?xml version="1.0" encoding="utf-8"?>
<revisions xmlns="http://schemas.openxmlformats.org/spreadsheetml/2006/main" xmlns:r="http://schemas.openxmlformats.org/officeDocument/2006/relationships">
  <rcv guid="{F7457086-8AB9-4670-9270-C2A807B414E7}" action="delete"/>
  <rdn rId="0" localSheetId="1" customView="1" name="Z_F7457086_8AB9_4670_9270_C2A807B414E7_.wvu.FilterData" hidden="1" oldHidden="1">
    <formula>'Приложение 7'!$A$1:$H$535</formula>
    <oldFormula>'Приложение 7'!$A$1:$H$535</oldFormula>
  </rdn>
  <rcv guid="{F7457086-8AB9-4670-9270-C2A807B414E7}" action="add"/>
</revisions>
</file>

<file path=xl/revisions/revisionLog13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9" sId="1" numFmtId="4">
    <nc r="F111">
      <v>45.9</v>
    </nc>
  </rcc>
  <rcc rId="130" sId="1" numFmtId="4">
    <nc r="G111">
      <v>45.9</v>
    </nc>
  </rcc>
  <rcc rId="131" sId="1" numFmtId="4">
    <nc r="H111">
      <v>45.9</v>
    </nc>
  </rcc>
  <rcc rId="132" sId="1" numFmtId="4">
    <nc r="F114">
      <v>34.799999999999997</v>
    </nc>
  </rcc>
  <rcc rId="133" sId="1" numFmtId="4">
    <nc r="G114">
      <v>34.799999999999997</v>
    </nc>
  </rcc>
  <rcc rId="134" sId="1" numFmtId="4">
    <nc r="H114">
      <v>34.799999999999997</v>
    </nc>
  </rcc>
  <rcc rId="135" sId="1" numFmtId="4">
    <nc r="F109">
      <v>7958.7</v>
    </nc>
  </rcc>
  <rcc rId="136" sId="1" numFmtId="4">
    <nc r="G109">
      <v>7996.6</v>
    </nc>
  </rcc>
  <rcc rId="137" sId="1" numFmtId="4">
    <nc r="H109">
      <v>8026.6</v>
    </nc>
  </rcc>
</revisions>
</file>

<file path=xl/revisions/revisionLog14.xml><?xml version="1.0" encoding="utf-8"?>
<revisions xmlns="http://schemas.openxmlformats.org/spreadsheetml/2006/main" xmlns:r="http://schemas.openxmlformats.org/officeDocument/2006/relationships">
  <rcc rId="651" sId="1">
    <nc r="A316" t="inlineStr">
      <is>
        <t>06301S9045</t>
      </is>
    </nc>
  </rcc>
  <rcc rId="652" sId="1">
    <nc r="A317" t="inlineStr">
      <is>
        <t>06301S9045</t>
      </is>
    </nc>
  </rcc>
  <rcc rId="653" sId="1">
    <nc r="E316"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участка водопроводных сетей д. Бережки Старицкого муниципального округа Тверской области (первый этап))</t>
      </is>
    </nc>
  </rcc>
  <rcc rId="654" sId="1" numFmtId="4">
    <nc r="F317">
      <v>74.599999999999994</v>
    </nc>
  </rcc>
  <rcc rId="655" sId="1" numFmtId="4">
    <nc r="G317">
      <v>0</v>
    </nc>
  </rcc>
  <rcc rId="656" sId="1" numFmtId="4">
    <nc r="H317">
      <v>0</v>
    </nc>
  </rcc>
  <rcv guid="{F7457086-8AB9-4670-9270-C2A807B414E7}" action="delete"/>
  <rdn rId="0" localSheetId="1" customView="1" name="Z_F7457086_8AB9_4670_9270_C2A807B414E7_.wvu.FilterData" hidden="1" oldHidden="1">
    <formula>'Приложение 7'!$A$1:$H$577</formula>
    <oldFormula>'Приложение 7'!$A$1:$H$577</oldFormula>
  </rdn>
  <rcv guid="{F7457086-8AB9-4670-9270-C2A807B414E7}" action="add"/>
</revisions>
</file>

<file path=xl/revisions/revisionLog141.xml><?xml version="1.0" encoding="utf-8"?>
<revisions xmlns="http://schemas.openxmlformats.org/spreadsheetml/2006/main" xmlns:r="http://schemas.openxmlformats.org/officeDocument/2006/relationships">
  <rcv guid="{F7457086-8AB9-4670-9270-C2A807B414E7}" action="delete"/>
  <rdn rId="0" localSheetId="1" customView="1" name="Z_F7457086_8AB9_4670_9270_C2A807B414E7_.wvu.FilterData" hidden="1" oldHidden="1">
    <formula>'Приложение 7'!$A$1:$H$577</formula>
    <oldFormula>'Приложение 7'!$A$1:$H$577</oldFormula>
  </rdn>
  <rcv guid="{F7457086-8AB9-4670-9270-C2A807B414E7}" action="add"/>
</revisions>
</file>

<file path=xl/revisions/revisionLog1411.xml><?xml version="1.0" encoding="utf-8"?>
<revisions xmlns="http://schemas.openxmlformats.org/spreadsheetml/2006/main" xmlns:r="http://schemas.openxmlformats.org/officeDocument/2006/relationships">
  <rcv guid="{F7457086-8AB9-4670-9270-C2A807B414E7}" action="delete"/>
  <rdn rId="0" localSheetId="1" customView="1" name="Z_F7457086_8AB9_4670_9270_C2A807B414E7_.wvu.FilterData" hidden="1" oldHidden="1">
    <formula>'Приложение 7'!$A$1:$H$574</formula>
    <oldFormula>'Приложение 7'!$A$1:$H$574</oldFormula>
  </rdn>
  <rcv guid="{F7457086-8AB9-4670-9270-C2A807B414E7}" action="add"/>
</revisions>
</file>

<file path=xl/revisions/revisionLog14111.xml><?xml version="1.0" encoding="utf-8"?>
<revisions xmlns="http://schemas.openxmlformats.org/spreadsheetml/2006/main" xmlns:r="http://schemas.openxmlformats.org/officeDocument/2006/relationships">
  <rcc rId="384" sId="1" numFmtId="4">
    <nc r="F292">
      <v>2715.8</v>
    </nc>
  </rcc>
  <rcc rId="385" sId="1" numFmtId="4">
    <nc r="G292">
      <v>2824.4</v>
    </nc>
  </rcc>
  <rcc rId="386" sId="1" numFmtId="4">
    <nc r="H292">
      <v>2937.4</v>
    </nc>
  </rcc>
  <rcc rId="387" sId="1" numFmtId="4">
    <nc r="F294">
      <v>2300</v>
    </nc>
  </rcc>
  <rcc rId="388" sId="1" numFmtId="4">
    <nc r="G294">
      <v>0</v>
    </nc>
  </rcc>
  <rcc rId="389" sId="1" numFmtId="4">
    <nc r="H294">
      <v>0</v>
    </nc>
  </rcc>
  <rcv guid="{F7457086-8AB9-4670-9270-C2A807B414E7}" action="delete"/>
  <rdn rId="0" localSheetId="1" customView="1" name="Z_F7457086_8AB9_4670_9270_C2A807B414E7_.wvu.FilterData" hidden="1" oldHidden="1">
    <formula>'Приложение 7'!$A$1:$H$576</formula>
    <oldFormula>'Приложение 7'!$A$1:$H$576</oldFormula>
  </rdn>
  <rcv guid="{F7457086-8AB9-4670-9270-C2A807B414E7}" action="add"/>
</revisions>
</file>

<file path=xl/revisions/revisionLog141111.xml><?xml version="1.0" encoding="utf-8"?>
<revisions xmlns="http://schemas.openxmlformats.org/spreadsheetml/2006/main" xmlns:r="http://schemas.openxmlformats.org/officeDocument/2006/relationships">
  <rcc rId="377" sId="1" numFmtId="4">
    <nc r="F289">
      <v>10347.299999999999</v>
    </nc>
  </rcc>
  <rcc rId="378" sId="1" numFmtId="4">
    <nc r="G289">
      <v>2505.3000000000002</v>
    </nc>
  </rcc>
  <rcc rId="379" sId="1" numFmtId="4">
    <nc r="H289">
      <v>2605.4</v>
    </nc>
  </rcc>
  <rcc rId="380" sId="1" numFmtId="4">
    <nc r="F290">
      <v>74.8</v>
    </nc>
  </rcc>
  <rcc rId="381" sId="1" numFmtId="4">
    <nc r="G290">
      <v>74.8</v>
    </nc>
  </rcc>
  <rcc rId="382" sId="1" numFmtId="4">
    <nc r="H290">
      <v>74.8</v>
    </nc>
  </rcc>
  <rcv guid="{F7457086-8AB9-4670-9270-C2A807B414E7}" action="delete"/>
  <rdn rId="0" localSheetId="1" customView="1" name="Z_F7457086_8AB9_4670_9270_C2A807B414E7_.wvu.FilterData" hidden="1" oldHidden="1">
    <formula>'Приложение 7'!$A$1:$H$576</formula>
    <oldFormula>'Приложение 7'!$A$1:$H$576</oldFormula>
  </rdn>
  <rcv guid="{F7457086-8AB9-4670-9270-C2A807B414E7}" action="add"/>
</revisions>
</file>

<file path=xl/revisions/revisionLog14111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8" sId="1" numFmtId="4">
    <nc r="F545">
      <v>5031.6000000000004</v>
    </nc>
  </rcc>
  <rcc rId="139" sId="1" numFmtId="4">
    <nc r="G545">
      <v>5031.6000000000004</v>
    </nc>
  </rcc>
  <rcc rId="140" sId="1" numFmtId="4">
    <nc r="H545">
      <v>5031.6000000000004</v>
    </nc>
  </rcc>
  <rcc rId="141" sId="1" numFmtId="4">
    <nc r="F546">
      <v>5737.7</v>
    </nc>
  </rcc>
  <rcc rId="142" sId="1" numFmtId="4">
    <nc r="G546">
      <v>5808.5</v>
    </nc>
  </rcc>
  <rcc rId="143" sId="1" numFmtId="4">
    <nc r="H546">
      <v>5880.8</v>
    </nc>
  </rcc>
  <rcc rId="144" sId="1" numFmtId="4">
    <nc r="F547">
      <v>12.2</v>
    </nc>
  </rcc>
  <rcc rId="145" sId="1" numFmtId="4">
    <nc r="G547">
      <v>12.2</v>
    </nc>
  </rcc>
  <rcc rId="146" sId="1" numFmtId="4">
    <nc r="H547">
      <v>12.2</v>
    </nc>
  </rcc>
  <rcc rId="147" sId="1" numFmtId="4">
    <nc r="F549">
      <v>5436.5</v>
    </nc>
  </rcc>
  <rcc rId="148" sId="1" numFmtId="4">
    <nc r="G549">
      <v>5436.5</v>
    </nc>
  </rcc>
  <rcc rId="149" sId="1" numFmtId="4">
    <nc r="H549">
      <v>5436.5</v>
    </nc>
  </rcc>
  <rcc rId="150" sId="1" numFmtId="4">
    <nc r="F550">
      <v>2004.4</v>
    </nc>
  </rcc>
  <rcc rId="151" sId="1" numFmtId="4">
    <nc r="G550">
      <v>2004.4</v>
    </nc>
  </rcc>
  <rcc rId="152" sId="1" numFmtId="4">
    <nc r="H550">
      <v>2004.4</v>
    </nc>
  </rcc>
  <rcc rId="153" sId="1" numFmtId="4">
    <nc r="F551">
      <v>8.8000000000000007</v>
    </nc>
  </rcc>
  <rcc rId="154" sId="1" numFmtId="4">
    <nc r="G551">
      <v>8.8000000000000007</v>
    </nc>
  </rcc>
  <rcc rId="155" sId="1" numFmtId="4">
    <nc r="H551">
      <v>8.8000000000000007</v>
    </nc>
  </rcc>
  <rcc rId="156" sId="1">
    <oc r="E574" t="inlineStr">
      <is>
        <t>Удучшение жилищных условий граждан РФ, проживающих на сельских территориях Старицкого муниципального округа Тверской области</t>
      </is>
    </oc>
    <nc r="E574" t="inlineStr">
      <is>
        <t>Улучшение жилищных условий граждан РФ, проживающих на сельских территориях Старицкого муниципального округа Тверской области</t>
      </is>
    </nc>
  </rcc>
  <rcc rId="157" sId="1">
    <oc r="A583" t="inlineStr">
      <is>
        <t>083022001Б</t>
      </is>
    </oc>
    <nc r="A583" t="inlineStr">
      <is>
        <t>083022002Б</t>
      </is>
    </nc>
  </rcc>
  <rcc rId="158" sId="1">
    <oc r="A584" t="inlineStr">
      <is>
        <t>083022001Б</t>
      </is>
    </oc>
    <nc r="A584" t="inlineStr">
      <is>
        <t>083022002Б</t>
      </is>
    </nc>
  </rcc>
  <rcc rId="159" sId="1">
    <oc r="E583" t="inlineStr">
      <is>
        <t>Проведение социально-значимых мероприятий, акций</t>
      </is>
    </oc>
    <nc r="E583" t="inlineStr">
      <is>
        <t>Проведение мероприятий с участием Главы муниципального округа</t>
      </is>
    </nc>
  </rcc>
  <rcc rId="160" sId="1">
    <oc r="F583">
      <f>F584+F585</f>
    </oc>
    <nc r="F583">
      <f>F584</f>
    </nc>
  </rcc>
  <rcc rId="161" sId="1">
    <oc r="G583">
      <f>G584+G585</f>
    </oc>
    <nc r="G583">
      <f>G584</f>
    </nc>
  </rcc>
  <rcc rId="162" sId="1">
    <oc r="H583">
      <f>H584+H585</f>
    </oc>
    <nc r="H583">
      <f>H584</f>
    </nc>
  </rcc>
  <rcc rId="163" sId="1" numFmtId="4">
    <nc r="F584">
      <v>197</v>
    </nc>
  </rcc>
  <rcc rId="164" sId="1" numFmtId="4">
    <nc r="G584">
      <v>197</v>
    </nc>
  </rcc>
  <rcc rId="165" sId="1" numFmtId="4">
    <nc r="H584">
      <v>197</v>
    </nc>
  </rcc>
  <rrc rId="166" sId="1" ref="A585:XFD585" action="deleteRow">
    <rfmt sheetId="1" xfDxf="1" sqref="A585:XFD585" start="0" length="0"/>
    <rcc rId="0" sId="1" dxf="1">
      <nc r="A585" t="inlineStr">
        <is>
          <t>083022001Б</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585">
        <v>300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585">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585" t="inlineStr">
        <is>
          <t>0113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585" t="inlineStr">
        <is>
          <t>Социальное обеспечение и иные выплаты населению</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585"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585"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585"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167" sId="1" numFmtId="4">
    <nc r="F594">
      <v>17996.599999999999</v>
    </nc>
  </rcc>
  <rcc rId="168" sId="1" numFmtId="4">
    <nc r="G594">
      <v>17996.599999999999</v>
    </nc>
  </rcc>
  <rcc rId="169" sId="1" numFmtId="4">
    <nc r="H594">
      <v>17996.599999999999</v>
    </nc>
  </rcc>
  <rcc rId="170" sId="1" numFmtId="4">
    <nc r="F595">
      <v>2176.8000000000002</v>
    </nc>
  </rcc>
  <rcc rId="171" sId="1" numFmtId="4">
    <nc r="G595">
      <v>1952.5</v>
    </nc>
  </rcc>
  <rcc rId="172" sId="1" numFmtId="4">
    <nc r="H595">
      <v>1976.4</v>
    </nc>
  </rcc>
  <rcc rId="173" sId="1" numFmtId="4">
    <nc r="F553">
      <v>1202.7</v>
    </nc>
  </rcc>
  <rcc rId="174" sId="1" numFmtId="4">
    <nc r="G553">
      <v>1202.7</v>
    </nc>
  </rcc>
  <rcc rId="175" sId="1" numFmtId="4">
    <nc r="H553">
      <v>1202.7</v>
    </nc>
  </rcc>
  <rcc rId="176" sId="1" numFmtId="4">
    <nc r="F554">
      <v>319.39999999999998</v>
    </nc>
  </rcc>
  <rcc rId="177" sId="1" numFmtId="4">
    <nc r="G554">
      <v>372.3</v>
    </nc>
  </rcc>
  <rcc rId="178" sId="1" numFmtId="4">
    <nc r="H554">
      <v>372.9</v>
    </nc>
  </rcc>
  <rcc rId="179" sId="1" numFmtId="4">
    <nc r="F558">
      <v>874</v>
    </nc>
  </rcc>
  <rcc rId="180" sId="1" numFmtId="4">
    <nc r="G558">
      <v>874</v>
    </nc>
  </rcc>
  <rcc rId="181" sId="1" numFmtId="4">
    <nc r="H558">
      <v>874</v>
    </nc>
  </rcc>
  <rcc rId="182" sId="1" numFmtId="4">
    <nc r="F232">
      <v>2915.7</v>
    </nc>
  </rcc>
  <rcc rId="183" sId="1" numFmtId="4">
    <nc r="G232">
      <v>2915.7</v>
    </nc>
  </rcc>
  <rcc rId="184" sId="1" numFmtId="4">
    <nc r="H232">
      <v>2915.7</v>
    </nc>
  </rcc>
  <rcc rId="185" sId="1" numFmtId="4">
    <nc r="F233">
      <v>273.60000000000002</v>
    </nc>
  </rcc>
  <rcc rId="186" sId="1" numFmtId="4">
    <nc r="G233">
      <v>273.60000000000002</v>
    </nc>
  </rcc>
  <rcc rId="187" sId="1" numFmtId="4">
    <nc r="H233">
      <v>273.60000000000002</v>
    </nc>
  </rcc>
  <rcc rId="188" sId="1" numFmtId="4">
    <nc r="F278">
      <v>720.5</v>
    </nc>
  </rcc>
  <rcc rId="189" sId="1" numFmtId="4">
    <nc r="G278">
      <v>379.5</v>
    </nc>
  </rcc>
  <rcc rId="190" sId="1" numFmtId="4">
    <nc r="H278">
      <v>379.5</v>
    </nc>
  </rcc>
  <rcc rId="191" sId="1" numFmtId="4">
    <nc r="F218">
      <v>2.1</v>
    </nc>
  </rcc>
  <rcc rId="192" sId="1" numFmtId="4">
    <nc r="G218">
      <v>2.1</v>
    </nc>
  </rcc>
  <rcc rId="193" sId="1" numFmtId="4">
    <nc r="H218">
      <v>2.1</v>
    </nc>
  </rcc>
  <rcc rId="194" sId="1" numFmtId="4">
    <nc r="F283">
      <v>3</v>
    </nc>
  </rcc>
  <rcc rId="195" sId="1" numFmtId="4">
    <nc r="G283">
      <v>3</v>
    </nc>
  </rcc>
  <rcc rId="196" sId="1" numFmtId="4">
    <nc r="H283">
      <v>3</v>
    </nc>
  </rcc>
  <rcc rId="197" sId="1" numFmtId="4">
    <nc r="F512">
      <v>456</v>
    </nc>
  </rcc>
  <rcc rId="198" sId="1" numFmtId="4">
    <nc r="G512">
      <v>96</v>
    </nc>
  </rcc>
  <rcc rId="199" sId="1" numFmtId="4">
    <nc r="H512">
      <v>48</v>
    </nc>
  </rcc>
  <rcc rId="200" sId="1" numFmtId="4">
    <nc r="F577">
      <v>480</v>
    </nc>
  </rcc>
  <rcc rId="201" sId="1" numFmtId="4">
    <nc r="G577">
      <v>480</v>
    </nc>
  </rcc>
  <rcc rId="202" sId="1" numFmtId="4">
    <nc r="H577">
      <v>480</v>
    </nc>
  </rcc>
  <rcc rId="203" sId="1" numFmtId="4">
    <nc r="F605">
      <v>34</v>
    </nc>
  </rcc>
  <rcc rId="204" sId="1" numFmtId="4">
    <nc r="G605">
      <v>34</v>
    </nc>
  </rcc>
  <rcc rId="205" sId="1" numFmtId="4">
    <nc r="H605">
      <v>34</v>
    </nc>
  </rcc>
  <rrc rId="206" sId="1" ref="A602:XFD602" action="deleteRow">
    <rfmt sheetId="1" xfDxf="1" sqref="A602:XFD602" start="0" length="0"/>
    <rcc rId="0" sId="1" dxf="1">
      <nc r="A602" t="inlineStr">
        <is>
          <t>996002021Ц</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602">
        <v>100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602">
        <v>602</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602" t="inlineStr">
        <is>
          <t>0106</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602" t="inlineStr">
        <is>
          <t>Расходы на выплаты персоналу в целях обеспечения выполнения функций государственными (муниципальными) органами, казёнными учреждениями, органами управления государственными внебюджетными фондами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602"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602"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602"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207" sId="1" numFmtId="4">
    <nc r="F606">
      <v>2144.6</v>
    </nc>
  </rcc>
  <rcc rId="208" sId="1" numFmtId="4">
    <nc r="G606">
      <v>2144.6</v>
    </nc>
  </rcc>
  <rcc rId="209" sId="1" numFmtId="4">
    <nc r="H606">
      <v>2144.6</v>
    </nc>
  </rcc>
  <rcc rId="210" sId="1" numFmtId="4">
    <nc r="F607">
      <v>3.2</v>
    </nc>
  </rcc>
  <rcc rId="211" sId="1" numFmtId="4">
    <nc r="G607">
      <v>3.2</v>
    </nc>
  </rcc>
  <rcc rId="212" sId="1" numFmtId="4">
    <nc r="H607">
      <v>3.2</v>
    </nc>
  </rcc>
  <rcc rId="213" sId="1" numFmtId="4">
    <nc r="F515">
      <v>100</v>
    </nc>
  </rcc>
  <rcc rId="214" sId="1" numFmtId="4">
    <nc r="G515">
      <v>100</v>
    </nc>
  </rcc>
  <rcc rId="215" sId="1" numFmtId="4">
    <nc r="H515">
      <v>100</v>
    </nc>
  </rcc>
  <rcc rId="216" sId="1" numFmtId="4">
    <nc r="F517">
      <v>50</v>
    </nc>
  </rcc>
  <rcc rId="217" sId="1" numFmtId="4">
    <nc r="G517">
      <v>50</v>
    </nc>
  </rcc>
  <rcc rId="218" sId="1" numFmtId="4">
    <nc r="H517">
      <v>50</v>
    </nc>
  </rcc>
  <rcc rId="219" sId="1" numFmtId="4">
    <nc r="F520">
      <v>165</v>
    </nc>
  </rcc>
  <rcc rId="220" sId="1" numFmtId="4">
    <nc r="G520">
      <v>0</v>
    </nc>
  </rcc>
  <rcc rId="221" sId="1" numFmtId="4">
    <nc r="H520">
      <v>0</v>
    </nc>
  </rcc>
  <rcc rId="222" sId="1" numFmtId="4">
    <nc r="F525">
      <v>42.8</v>
    </nc>
  </rcc>
  <rcc rId="223" sId="1" numFmtId="4">
    <nc r="H525">
      <v>0</v>
    </nc>
  </rcc>
  <rcc rId="224" sId="1" numFmtId="4">
    <nc r="G525">
      <v>0</v>
    </nc>
  </rcc>
  <rcc rId="225" sId="1" numFmtId="4">
    <nc r="F535">
      <v>5013.6000000000004</v>
    </nc>
  </rcc>
  <rcc rId="226" sId="1" numFmtId="4">
    <nc r="G535">
      <v>5013.6000000000004</v>
    </nc>
  </rcc>
  <rcc rId="227" sId="1" numFmtId="4">
    <nc r="H535">
      <v>5013.6000000000004</v>
    </nc>
  </rcc>
  <rcc rId="228" sId="1" numFmtId="4">
    <nc r="F536">
      <v>173.4</v>
    </nc>
  </rcc>
  <rcc rId="229" sId="1" numFmtId="4">
    <nc r="G536">
      <v>173.4</v>
    </nc>
  </rcc>
  <rcc rId="230" sId="1" numFmtId="4">
    <nc r="H536">
      <v>173.4</v>
    </nc>
  </rcc>
  <rcc rId="231" sId="1" numFmtId="4">
    <nc r="F537">
      <v>4.2</v>
    </nc>
  </rcc>
  <rcc rId="232" sId="1" numFmtId="4">
    <nc r="G537">
      <v>4.2</v>
    </nc>
  </rcc>
  <rcc rId="233" sId="1" numFmtId="4">
    <nc r="H537">
      <v>4.2</v>
    </nc>
  </rcc>
  <rcc rId="234" sId="1" numFmtId="4">
    <nc r="F522">
      <v>1533</v>
    </nc>
  </rcc>
  <rcc rId="235" sId="1" numFmtId="4">
    <nc r="G522">
      <v>2266.5</v>
    </nc>
  </rcc>
  <rcc rId="236" sId="1" numFmtId="4">
    <nc r="H522">
      <v>2266.5</v>
    </nc>
  </rcc>
  <rcc rId="237" sId="1" numFmtId="4">
    <nc r="F528">
      <v>48.9</v>
    </nc>
  </rcc>
  <rcc rId="238" sId="1" numFmtId="4">
    <nc r="G528">
      <v>48.9</v>
    </nc>
  </rcc>
  <rcc rId="239" sId="1" numFmtId="4">
    <nc r="H528">
      <v>48.9</v>
    </nc>
  </rcc>
  <rcc rId="240" sId="1" numFmtId="4">
    <nc r="F513">
      <v>100</v>
    </nc>
  </rcc>
  <rcc rId="241" sId="1" numFmtId="4">
    <nc r="G513">
      <v>100</v>
    </nc>
  </rcc>
  <rcc rId="242" sId="1" numFmtId="4">
    <nc r="H513">
      <v>100</v>
    </nc>
  </rcc>
  <rrc rId="243" sId="1" ref="A521:XFD521" action="insertRow"/>
  <rrc rId="244" sId="1" ref="A521:XFD521" action="insertRow"/>
  <rcc rId="245" sId="1">
    <nc r="A521" t="inlineStr">
      <is>
        <t>07101L5110</t>
      </is>
    </nc>
  </rcc>
  <rcc rId="246" sId="1">
    <nc r="A522" t="inlineStr">
      <is>
        <t>07101L5110</t>
      </is>
    </nc>
  </rcc>
  <rcc rId="247" sId="1">
    <nc r="B522">
      <v>200</v>
    </nc>
  </rcc>
  <rcc rId="248" sId="1">
    <nc r="C522">
      <v>519</v>
    </nc>
  </rcc>
  <rcc rId="249" sId="1">
    <nc r="D522" t="inlineStr">
      <is>
        <t>0412</t>
      </is>
    </nc>
  </rcc>
  <rcc rId="250" sId="1">
    <nc r="E521" t="inlineStr">
      <is>
        <t>Проведение комплексных кадастровых работ</t>
      </is>
    </nc>
  </rcc>
  <rcc rId="251" sId="1">
    <nc r="F521">
      <f>F522</f>
    </nc>
  </rcc>
  <rcc rId="252" sId="1">
    <nc r="G521">
      <f>G522</f>
    </nc>
  </rcc>
  <rcc rId="253" sId="1">
    <nc r="H521">
      <f>H522</f>
    </nc>
  </rcc>
  <rcc rId="254" sId="1">
    <nc r="E522" t="inlineStr">
      <is>
        <t>Закупка товаров, работ и услуг для обеспечения государственных (муниципальных) нужд</t>
      </is>
    </nc>
  </rcc>
  <rcc rId="255" sId="1" numFmtId="4">
    <nc r="F522">
      <v>0</v>
    </nc>
  </rcc>
  <rcc rId="256" sId="1" numFmtId="4">
    <nc r="G522">
      <v>117.6</v>
    </nc>
  </rcc>
  <rcc rId="257" sId="1" numFmtId="4">
    <nc r="H522">
      <v>0</v>
    </nc>
  </rcc>
  <rcc rId="258" sId="1">
    <oc r="F510">
      <f>F511+F514+F516+F518+F523</f>
    </oc>
    <nc r="F510">
      <f>F511+F514+F516+F518+F523+F521</f>
    </nc>
  </rcc>
  <rcc rId="259" sId="1">
    <oc r="G510">
      <f>G511+G514+G516+G518+G523</f>
    </oc>
    <nc r="G510">
      <f>G511+G514+G516+G518+G523+G521</f>
    </nc>
  </rcc>
  <rcc rId="260" sId="1">
    <oc r="H510">
      <f>H511+H514+H516+H518+H523</f>
    </oc>
    <nc r="H510">
      <f>H511+H514+H516+H518+H523+H521</f>
    </nc>
  </rcc>
  <rcc rId="261" sId="1" numFmtId="4">
    <nc r="F528">
      <v>1256.7</v>
    </nc>
  </rcc>
  <rcc rId="262" sId="1" numFmtId="4">
    <nc r="G528">
      <v>1261.5</v>
    </nc>
  </rcc>
  <rcc rId="263" sId="1" numFmtId="4">
    <nc r="H528">
      <v>1266.4000000000001</v>
    </nc>
  </rcc>
</revisions>
</file>

<file path=xl/revisions/revisionLog15.xml><?xml version="1.0" encoding="utf-8"?>
<revisions xmlns="http://schemas.openxmlformats.org/spreadsheetml/2006/main" xmlns:r="http://schemas.openxmlformats.org/officeDocument/2006/relationships">
  <rrc rId="698" sId="1" ref="A332:XFD333" action="insertRow"/>
  <rcc rId="699" sId="1">
    <nc r="F332">
      <f>F333</f>
    </nc>
  </rcc>
  <rcc rId="700" sId="1">
    <nc r="G332">
      <f>G333</f>
    </nc>
  </rcc>
  <rcc rId="701" sId="1">
    <nc r="H332">
      <f>H333</f>
    </nc>
  </rcc>
  <rcc rId="702" sId="1">
    <nc r="B333">
      <v>200</v>
    </nc>
  </rcc>
  <rcc rId="703" sId="1">
    <nc r="C333">
      <v>501</v>
    </nc>
  </rcc>
  <rcc rId="704" sId="1">
    <nc r="D333" t="inlineStr">
      <is>
        <t>0502</t>
      </is>
    </nc>
  </rcc>
  <rcc rId="705" sId="1">
    <nc r="E333" t="inlineStr">
      <is>
        <t>Закупка товаров, работ и услуг для обеспечения  государственных (муниципальных) нужд</t>
      </is>
    </nc>
  </rcc>
  <rcv guid="{F7457086-8AB9-4670-9270-C2A807B414E7}" action="delete"/>
  <rdn rId="0" localSheetId="1" customView="1" name="Z_F7457086_8AB9_4670_9270_C2A807B414E7_.wvu.FilterData" hidden="1" oldHidden="1">
    <formula>'Приложение 7'!$A$1:$H$579</formula>
    <oldFormula>'Приложение 7'!$A$1:$H$579</oldFormula>
  </rdn>
  <rcv guid="{F7457086-8AB9-4670-9270-C2A807B414E7}" action="add"/>
</revisions>
</file>

<file path=xl/revisions/revisionLog151.xml><?xml version="1.0" encoding="utf-8"?>
<revisions xmlns="http://schemas.openxmlformats.org/spreadsheetml/2006/main" xmlns:r="http://schemas.openxmlformats.org/officeDocument/2006/relationships">
  <rcc rId="623" sId="1">
    <nc r="A308" t="inlineStr">
      <is>
        <t>06301S9041</t>
      </is>
    </nc>
  </rcc>
  <rcc rId="624" sId="1">
    <nc r="A309" t="inlineStr">
      <is>
        <t>06301S9041</t>
      </is>
    </nc>
  </rcc>
  <rcc rId="625" sId="1">
    <nc r="E308"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водопроводных сетей в д. Елизаветкино Старицкого муниципального округа Тверской области)</t>
      </is>
    </nc>
  </rcc>
  <rcc rId="626" sId="1" numFmtId="4">
    <nc r="F309">
      <v>215.3</v>
    </nc>
  </rcc>
  <rcc rId="627" sId="1" numFmtId="4">
    <nc r="G309">
      <v>0</v>
    </nc>
  </rcc>
  <rcc rId="628" sId="1" numFmtId="4">
    <nc r="H309">
      <v>0</v>
    </nc>
  </rcc>
  <rcv guid="{F7457086-8AB9-4670-9270-C2A807B414E7}" action="delete"/>
  <rdn rId="0" localSheetId="1" customView="1" name="Z_F7457086_8AB9_4670_9270_C2A807B414E7_.wvu.FilterData" hidden="1" oldHidden="1">
    <formula>'Приложение 7'!$A$1:$H$577</formula>
    <oldFormula>'Приложение 7'!$A$1:$H$577</oldFormula>
  </rdn>
  <rcv guid="{F7457086-8AB9-4670-9270-C2A807B414E7}" action="add"/>
</revisions>
</file>

<file path=xl/revisions/revisionLog1511.xml><?xml version="1.0" encoding="utf-8"?>
<revisions xmlns="http://schemas.openxmlformats.org/spreadsheetml/2006/main" xmlns:r="http://schemas.openxmlformats.org/officeDocument/2006/relationships">
  <rcc rId="616" sId="1">
    <nc r="A306" t="inlineStr">
      <is>
        <t>06301S9040</t>
      </is>
    </nc>
  </rcc>
  <rcc rId="617" sId="1">
    <nc r="E306"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артезианской скважины  с. Емельяново ул. Сотчино Старицкого муниципального округа Тверской области)</t>
      </is>
    </nc>
  </rcc>
  <rcc rId="618" sId="1">
    <nc r="A307" t="inlineStr">
      <is>
        <t>06301S9040</t>
      </is>
    </nc>
  </rcc>
  <rcc rId="619" sId="1" numFmtId="4">
    <nc r="F307">
      <v>200</v>
    </nc>
  </rcc>
  <rcc rId="620" sId="1" numFmtId="4">
    <nc r="G307">
      <v>0</v>
    </nc>
  </rcc>
  <rcc rId="621" sId="1" numFmtId="4">
    <nc r="H307">
      <v>0</v>
    </nc>
  </rcc>
  <rcv guid="{F7457086-8AB9-4670-9270-C2A807B414E7}" action="delete"/>
  <rdn rId="0" localSheetId="1" customView="1" name="Z_F7457086_8AB9_4670_9270_C2A807B414E7_.wvu.FilterData" hidden="1" oldHidden="1">
    <formula>'Приложение 7'!$A$1:$H$577</formula>
    <oldFormula>'Приложение 7'!$A$1:$H$577</oldFormula>
  </rdn>
  <rcv guid="{F7457086-8AB9-4670-9270-C2A807B414E7}" action="add"/>
</revisions>
</file>

<file path=xl/revisions/revisionLog151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4" sId="1" numFmtId="4">
    <oc r="F109">
      <v>7958.7</v>
    </oc>
    <nc r="F109" t="inlineStr">
      <is>
        <t xml:space="preserve">  </t>
      </is>
    </nc>
  </rcc>
</revisions>
</file>

<file path=xl/revisions/revisionLog16.xml><?xml version="1.0" encoding="utf-8"?>
<revisions xmlns="http://schemas.openxmlformats.org/spreadsheetml/2006/main" xmlns:r="http://schemas.openxmlformats.org/officeDocument/2006/relationships">
  <rcc rId="735" sId="1">
    <oc r="E320"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 Капитальный ремонт водопроводной сети в д. Коньково Старицкого муниципального округа Тверской области. Часть 2)</t>
      </is>
    </oc>
    <nc r="E320"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водопроводной сети в д. Коньково Старицкого муниципального округа Тверской области. Часть 2)</t>
      </is>
    </nc>
  </rcc>
  <rcv guid="{F7457086-8AB9-4670-9270-C2A807B414E7}" action="delete"/>
  <rdn rId="0" localSheetId="1" customView="1" name="Z_F7457086_8AB9_4670_9270_C2A807B414E7_.wvu.FilterData" hidden="1" oldHidden="1">
    <formula>'Приложение 7'!$A$1:$H$581</formula>
    <oldFormula>'Приложение 7'!$A$1:$H$581</oldFormula>
  </rdn>
  <rcv guid="{F7457086-8AB9-4670-9270-C2A807B414E7}" action="add"/>
</revisions>
</file>

<file path=xl/revisions/revisionLog161.xml><?xml version="1.0" encoding="utf-8"?>
<revisions xmlns="http://schemas.openxmlformats.org/spreadsheetml/2006/main" xmlns:r="http://schemas.openxmlformats.org/officeDocument/2006/relationships">
  <rcc rId="691" sId="1">
    <nc r="A328" t="inlineStr">
      <is>
        <t>06301S9051</t>
      </is>
    </nc>
  </rcc>
  <rcc rId="692" sId="1">
    <nc r="A329" t="inlineStr">
      <is>
        <t>06301S9051</t>
      </is>
    </nc>
  </rcc>
  <rcc rId="693" sId="1">
    <nc r="E328"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участка водопроводных сетей в д. Новое (2 этап)  Старицкого муниципального округа Тверской области)</t>
      </is>
    </nc>
  </rcc>
  <rcc rId="694" sId="1" numFmtId="4">
    <nc r="F329">
      <v>129.19999999999999</v>
    </nc>
  </rcc>
  <rcc rId="695" sId="1" numFmtId="4">
    <nc r="G329">
      <v>0</v>
    </nc>
  </rcc>
  <rcc rId="696" sId="1" numFmtId="4">
    <nc r="H329">
      <v>0</v>
    </nc>
  </rcc>
  <rcv guid="{F7457086-8AB9-4670-9270-C2A807B414E7}" action="delete"/>
  <rdn rId="0" localSheetId="1" customView="1" name="Z_F7457086_8AB9_4670_9270_C2A807B414E7_.wvu.FilterData" hidden="1" oldHidden="1">
    <formula>'Приложение 7'!$A$1:$H$577</formula>
    <oldFormula>'Приложение 7'!$A$1:$H$577</oldFormula>
  </rdn>
  <rcv guid="{F7457086-8AB9-4670-9270-C2A807B414E7}" action="add"/>
</revisions>
</file>

<file path=xl/revisions/revisionLog16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5" sId="1" numFmtId="4">
    <oc r="F109" t="inlineStr">
      <is>
        <t xml:space="preserve">  </t>
      </is>
    </oc>
    <nc r="F109">
      <v>7958.7</v>
    </nc>
  </rcc>
</revisions>
</file>

<file path=xl/revisions/revisionLog17.xml><?xml version="1.0" encoding="utf-8"?>
<revisions xmlns="http://schemas.openxmlformats.org/spreadsheetml/2006/main" xmlns:r="http://schemas.openxmlformats.org/officeDocument/2006/relationships">
  <rrc rId="928" sId="1" ref="A353:XFD353" action="deleteRow">
    <undo index="9" exp="ref" v="1" dr="H353" r="H342" sId="1"/>
    <undo index="9" exp="ref" v="1" dr="G353" r="G342" sId="1"/>
    <undo index="9" exp="ref" v="1" dr="F353" r="F342" sId="1"/>
    <rfmt sheetId="1" xfDxf="1" sqref="A353:XFD353" start="0" length="0"/>
    <rcc rId="0" sId="1" dxf="1">
      <nc r="A353" t="inlineStr">
        <is>
          <t>06401S9002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353"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53"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53"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53"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(Ремонт автомобильной дороги общего пользования местного значения по д. Дарьино Берновского сельского поселения Старицкого района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53">
        <f>F354</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G353">
        <f>G354</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H353">
        <f>H354</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rc>
  <rrc rId="929" sId="1" ref="A353:XFD353" action="deleteRow">
    <rfmt sheetId="1" xfDxf="1" sqref="A353:XFD353" start="0" length="0"/>
    <rcc rId="0" sId="1" dxf="1">
      <nc r="A353" t="inlineStr">
        <is>
          <t>06401S9002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53">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53">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53" t="inlineStr">
        <is>
          <t>0409</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53"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53"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G353"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H353"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rc>
  <rrc rId="930" sId="1" ref="A353:XFD353" action="deleteRow">
    <undo index="11" exp="ref" v="1" dr="H353" r="H342" sId="1"/>
    <undo index="11" exp="ref" v="1" dr="G353" r="G342" sId="1"/>
    <undo index="11" exp="ref" v="1" dr="F353" r="F342" sId="1"/>
    <rfmt sheetId="1" xfDxf="1" sqref="A353:XFD353" start="0" length="0"/>
    <rcc rId="0" sId="1" dxf="1">
      <nc r="A353" t="inlineStr">
        <is>
          <t>06401S9009</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353"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53"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53"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53"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(Ремонт участка автомобильной дороги общего пользования местного значения по ул. Садовая д. Ново-Ямская Ново-Ямского  сельского поселения Старицкого района Тверской области (2 часть))</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53">
        <f>F354</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G353">
        <f>G354</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H353">
        <f>H354</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rc>
  <rrc rId="931" sId="1" ref="A353:XFD353" action="deleteRow">
    <rfmt sheetId="1" xfDxf="1" sqref="A353:XFD353" start="0" length="0"/>
    <rcc rId="0" sId="1" dxf="1">
      <nc r="A353" t="inlineStr">
        <is>
          <t>06401S9009</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53">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53">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53" t="inlineStr">
        <is>
          <t>0409</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53"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53"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G353"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H353"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rc>
  <rrc rId="932" sId="1" ref="A353:XFD353" action="deleteRow">
    <undo index="13" exp="ref" v="1" dr="H353" r="H342" sId="1"/>
    <undo index="13" exp="ref" v="1" dr="G353" r="G342" sId="1"/>
    <undo index="13" exp="ref" v="1" dr="F353" r="F342" sId="1"/>
    <rfmt sheetId="1" xfDxf="1" sqref="A353:XFD353" start="0" length="0"/>
    <rcc rId="0" sId="1" dxf="1">
      <nc r="A353" t="inlineStr">
        <is>
          <t>06401S9014</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353"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53"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53"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53"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(Ремонт участка автодороги по ул.Комсомольская в с.Луковниково Старицкого района Тверской области (пятый этап))</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53">
        <f>F354</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G353">
        <f>G354</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H353">
        <f>H354</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rc>
  <rrc rId="933" sId="1" ref="A353:XFD353" action="deleteRow">
    <rfmt sheetId="1" xfDxf="1" sqref="A353:XFD353" start="0" length="0"/>
    <rcc rId="0" sId="1" dxf="1">
      <nc r="A353" t="inlineStr">
        <is>
          <t>06401S9014</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53">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53">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53" t="inlineStr">
        <is>
          <t>0409</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53"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53"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G353"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H353"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rc>
  <rrc rId="934" sId="1" ref="A353:XFD353" action="deleteRow">
    <undo index="17" exp="ref" v="1" dr="H353" r="H342" sId="1"/>
    <undo index="17" exp="ref" v="1" dr="G353" r="G342" sId="1"/>
    <undo index="17" exp="ref" v="1" dr="F353" r="F342" sId="1"/>
    <rfmt sheetId="1" xfDxf="1" sqref="A353:XFD353" start="0" length="0"/>
    <rcc rId="0" sId="1" dxf="1">
      <nc r="A353" t="inlineStr">
        <is>
          <t>06401S9015</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353"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53"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53"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53" t="inlineStr">
        <is>
          <t xml:space="preserve">Расходы на реализацию программ по поддержке местных инициатив за счет средств местного бюджета, поступлений от юридических лиц и вкладов граждан (Ремонт участка автодороги по ул.Комсомольская в с.Луковниково Старицкого района Тверской области (шестой этап)) </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53">
        <f>F354</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G353">
        <f>G354</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H353">
        <f>H354</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rc>
  <rrc rId="935" sId="1" ref="A353:XFD353" action="deleteRow">
    <rfmt sheetId="1" xfDxf="1" sqref="A353:XFD353" start="0" length="0"/>
    <rcc rId="0" sId="1" dxf="1">
      <nc r="A353" t="inlineStr">
        <is>
          <t>06401S9015</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53">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53">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53" t="inlineStr">
        <is>
          <t>0409</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53"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53"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G353"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H353"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rc>
  <rrc rId="936" sId="1" ref="A353:XFD353" action="deleteRow">
    <undo index="15" exp="ref" v="1" dr="H353" r="H342" sId="1"/>
    <undo index="15" exp="ref" v="1" dr="G353" r="G342" sId="1"/>
    <undo index="15" exp="ref" v="1" dr="F353" r="F342" sId="1"/>
    <rfmt sheetId="1" xfDxf="1" sqref="A353:XFD353" start="0" length="0"/>
    <rcc rId="0" sId="1" dxf="1">
      <nc r="A353" t="inlineStr">
        <is>
          <t>06401S9021</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353"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53"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53"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53"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(Ремонт участка автомобильной дороги  общего пользования местного значения по д.Бороздино сельского поселения "Паньково" Старицкого района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53">
        <f>F354</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G353">
        <f>G354</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H353">
        <f>H354</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rc>
  <rrc rId="937" sId="1" ref="A353:XFD353" action="deleteRow">
    <rfmt sheetId="1" xfDxf="1" sqref="A353:XFD353" start="0" length="0"/>
    <rcc rId="0" sId="1" dxf="1">
      <nc r="A353" t="inlineStr">
        <is>
          <t>06401S9021</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53">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53">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53" t="inlineStr">
        <is>
          <t>0409</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53"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53"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G353"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H353"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rc>
  <rrc rId="938" sId="1" ref="A353:XFD353" action="deleteRow">
    <undo index="19" exp="ref" v="1" dr="H353" r="H342" sId="1"/>
    <undo index="19" exp="ref" v="1" dr="G353" r="G342" sId="1"/>
    <undo index="19" exp="ref" v="1" dr="F353" r="F342" sId="1"/>
    <rfmt sheetId="1" xfDxf="1" sqref="A353:XFD353" start="0" length="0"/>
    <rcc rId="0" sId="1" dxf="1">
      <nc r="A353" t="inlineStr">
        <is>
          <t>06401S9035</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353"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53"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53"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53" t="inlineStr">
        <is>
          <t xml:space="preserve">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гидропоршневой установки для дорожной разметки "Командир" (или эквивалента) для нужд Старицкого муниципального округа) </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53">
        <f>F354</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G353">
        <f>G354</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H353">
        <f>H354</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rc>
  <rrc rId="939" sId="1" ref="A353:XFD353" action="deleteRow">
    <rfmt sheetId="1" xfDxf="1" sqref="A353:XFD353" start="0" length="0"/>
    <rcc rId="0" sId="1" dxf="1">
      <nc r="A353" t="inlineStr">
        <is>
          <t>06401S9035</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53">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53">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53" t="inlineStr">
        <is>
          <t>0409</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53"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53"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G353"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H353"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rc>
  <rcc rId="940" sId="1">
    <oc r="F342">
      <f>F345+F347+F351+F343+F349+#REF!+#REF!+#REF!+#REF!+#REF!+#REF!</f>
    </oc>
    <nc r="F342">
      <f>F345+F347+F351+F343+F349</f>
    </nc>
  </rcc>
  <rcc rId="941" sId="1">
    <oc r="G342">
      <f>G345+G347+G351+G343+G349+#REF!+#REF!+#REF!+#REF!+#REF!+#REF!</f>
    </oc>
    <nc r="G342">
      <f>G345+G347+G351+G343+G349</f>
    </nc>
  </rcc>
  <rcc rId="942" sId="1">
    <oc r="H342">
      <f>H345+H347+H351+H343+H349+#REF!+#REF!+#REF!+#REF!+#REF!+#REF!</f>
    </oc>
    <nc r="H342">
      <f>H345+H347+H351+H343+H349</f>
    </nc>
  </rcc>
</revisions>
</file>

<file path=xl/revisions/revisionLog171.xml><?xml version="1.0" encoding="utf-8"?>
<revisions xmlns="http://schemas.openxmlformats.org/spreadsheetml/2006/main" xmlns:r="http://schemas.openxmlformats.org/officeDocument/2006/relationships">
  <rcc rId="922" sId="1" numFmtId="4">
    <nc r="F350">
      <v>10400</v>
    </nc>
  </rcc>
  <rcc rId="923" sId="1" numFmtId="4">
    <nc r="G350">
      <v>0</v>
    </nc>
  </rcc>
  <rcc rId="924" sId="1" numFmtId="4">
    <nc r="H350">
      <v>0</v>
    </nc>
  </rcc>
  <rcc rId="925" sId="1" numFmtId="4">
    <nc r="F352">
      <v>5398.8</v>
    </nc>
  </rcc>
  <rcc rId="926" sId="1" numFmtId="4">
    <nc r="G352">
      <v>5468.8</v>
    </nc>
  </rcc>
  <rcc rId="927" sId="1" numFmtId="4">
    <nc r="H352">
      <v>5687.6</v>
    </nc>
  </rcc>
</revisions>
</file>

<file path=xl/revisions/revisionLog1711.xml><?xml version="1.0" encoding="utf-8"?>
<revisions xmlns="http://schemas.openxmlformats.org/spreadsheetml/2006/main" xmlns:r="http://schemas.openxmlformats.org/officeDocument/2006/relationships">
  <rrc rId="915" sId="1" ref="A349:XFD349" action="deleteRow">
    <undo index="7" exp="ref" v="1" dr="H349" r="H342" sId="1"/>
    <undo index="7" exp="ref" v="1" dr="G349" r="G342" sId="1"/>
    <undo index="7" exp="ref" v="1" dr="F349" r="F342" sId="1"/>
    <rfmt sheetId="1" xfDxf="1" sqref="A349:XFD349" start="0" length="0"/>
    <rcc rId="0" sId="1" dxf="1">
      <nc r="A349" t="inlineStr">
        <is>
          <t>06401S0130</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349"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49"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49"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49" t="inlineStr">
        <is>
          <t>Строительство (реконструцкция) автомобильных дорог общего пользования местного значения в целях софинансирования за счет средств бюджета муниципального округа</t>
        </is>
      </nc>
      <ndxf>
        <font>
          <sz val="10"/>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49">
        <f>F350</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349">
        <f>G350</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349">
        <f>H350</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916" sId="1" ref="A349:XFD349" action="deleteRow">
    <rfmt sheetId="1" xfDxf="1" sqref="A349:XFD349" start="0" length="0"/>
    <rcc rId="0" sId="1" dxf="1">
      <nc r="A349" t="inlineStr">
        <is>
          <t>06401S0130</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49">
        <v>400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49">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49" t="inlineStr">
        <is>
          <t>0409</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49" t="inlineStr">
        <is>
          <t xml:space="preserve">Капитальные вложения в объекты государственной (муниципальной) собственности
</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49"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349"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349"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917" sId="1">
    <oc r="F342">
      <f>F345+F347+F351+F343+#REF!+F349+F353+F355+F357+F361+F359+F363</f>
    </oc>
    <nc r="F342">
      <f>F345+F347+F351+F343+F349+F353+F355+F357+F361+F359+F363</f>
    </nc>
  </rcc>
  <rcc rId="918" sId="1">
    <oc r="G347">
      <f>G348</f>
    </oc>
    <nc r="G347">
      <f>G348</f>
    </nc>
  </rcc>
  <rcc rId="919" sId="1">
    <oc r="H347">
      <f>H348</f>
    </oc>
    <nc r="H347">
      <f>H348</f>
    </nc>
  </rcc>
  <rcc rId="920" sId="1">
    <oc r="G342">
      <f>G345+G347+G351+G343+#REF!+G349+G353+G355+G357+G361+G359+G363</f>
    </oc>
    <nc r="G342">
      <f>G345+G347+G351+G343+G349+G353+G355+G357+G361+G359+G363</f>
    </nc>
  </rcc>
  <rcc rId="921" sId="1">
    <oc r="H342">
      <f>H345+H347+H351+H343+#REF!+H349+H353+H355+H357+H361+H359+H363</f>
    </oc>
    <nc r="H342">
      <f>H345+H347+H351+H343+H349+H353+H355+H357+H361+H359+H363</f>
    </nc>
  </rcc>
</revisions>
</file>

<file path=xl/revisions/revisionLog171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66" sId="1" ref="A229:XFD229" action="deleteRow">
    <undo index="3" exp="ref" v="1" dr="H229" r="H226" sId="1"/>
    <undo index="3" exp="ref" v="1" dr="G229" r="G226" sId="1"/>
    <undo index="3" exp="ref" v="1" dr="F229" r="F226" sId="1"/>
    <rfmt sheetId="1" xfDxf="1" sqref="A229:XFD229" start="0" length="0"/>
    <rcc rId="0" sId="1" dxf="1">
      <nc r="A229" t="inlineStr">
        <is>
          <t>054012001Г</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229">
        <v>600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229">
        <v>575</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229" t="inlineStr">
        <is>
          <t>0703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229" t="inlineStr">
        <is>
          <t>Предоставление субсидий бюджетным, автономным учреждениям и иным некоммерческим организациям</t>
        </is>
      </nc>
      <ndxf>
        <font>
          <sz val="10"/>
          <color theme="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1" sqref="F229"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229"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229"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267" sId="1">
    <oc r="F226">
      <f>F227+F228+#REF!</f>
    </oc>
    <nc r="F226">
      <f>F227+F228</f>
    </nc>
  </rcc>
  <rcc rId="268" sId="1">
    <oc r="G226">
      <f>G227+G228+#REF!</f>
    </oc>
    <nc r="G226">
      <f>G227+G228</f>
    </nc>
  </rcc>
  <rcc rId="269" sId="1">
    <oc r="H226">
      <f>H227+H228+#REF!</f>
    </oc>
    <nc r="H226">
      <f>H227+H228</f>
    </nc>
  </rcc>
  <rrc rId="270" sId="1" ref="A240:XFD240" action="deleteRow">
    <undo index="3" exp="ref" v="1" dr="H240" r="H237" sId="1"/>
    <undo index="3" exp="ref" v="1" dr="G240" r="G237" sId="1"/>
    <undo index="3" exp="ref" v="1" dr="F240" r="F237" sId="1"/>
    <rfmt sheetId="1" xfDxf="1" sqref="A240:XFD240" start="0" length="0"/>
    <rcc rId="0" sId="1" dxf="1">
      <nc r="A240" t="inlineStr">
        <is>
          <t>055012005В</t>
        </is>
      </nc>
      <ndxf>
        <font>
          <sz val="10"/>
          <color auto="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cc rId="0" sId="1" dxf="1">
      <nc r="B240">
        <v>600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240">
        <v>575</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240" t="inlineStr">
        <is>
          <t>0703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240" t="inlineStr">
        <is>
          <t>Предоставление субсидий бюджетным, автономным учреждениям и иным некоммерческим организациям</t>
        </is>
      </nc>
      <ndxf>
        <font>
          <sz val="10"/>
          <color theme="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1" sqref="F240"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G240"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H240"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rc>
  <rcc rId="271" sId="1">
    <oc r="F237">
      <f>F238+F239+#REF!</f>
    </oc>
    <nc r="F237">
      <f>F238+F239</f>
    </nc>
  </rcc>
  <rcc rId="272" sId="1">
    <oc r="G237">
      <f>G238+G239+#REF!</f>
    </oc>
    <nc r="G237">
      <f>G238+G239</f>
    </nc>
  </rcc>
  <rcc rId="273" sId="1">
    <oc r="H237">
      <f>H238+H239+#REF!</f>
    </oc>
    <nc r="H237">
      <f>H238+H239</f>
    </nc>
  </rcc>
  <rrc rId="274" sId="1" ref="A255:XFD255" action="deleteRow">
    <undo index="3" exp="ref" v="1" dr="H255" r="H252" sId="1"/>
    <undo index="3" exp="ref" v="1" dr="G255" r="G252" sId="1"/>
    <undo index="3" exp="ref" v="1" dr="F255" r="F252" sId="1"/>
    <rfmt sheetId="1" xfDxf="1" sqref="A255:XFD255" start="0" length="0"/>
    <rcc rId="0" sId="1" dxf="1">
      <nc r="A255" t="inlineStr">
        <is>
          <t>055022002Г</t>
        </is>
      </nc>
      <ndxf>
        <font>
          <sz val="10"/>
          <color auto="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cc rId="0" sId="1" dxf="1">
      <nc r="B255">
        <v>600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255">
        <v>575</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255" t="inlineStr">
        <is>
          <t>0703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255" t="inlineStr">
        <is>
          <t>Предоставление субсидий бюджетным, автономным учреждениям и иным некоммерческим организациям</t>
        </is>
      </nc>
      <ndxf>
        <font>
          <sz val="10"/>
          <color theme="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1" sqref="F255"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255"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255"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275" sId="1">
    <oc r="F252">
      <f>F253+F254+#REF!</f>
    </oc>
    <nc r="F252">
      <f>F253+F254</f>
    </nc>
  </rcc>
  <rcc rId="276" sId="1">
    <oc r="G252">
      <f>G253+G254+#REF!</f>
    </oc>
    <nc r="G252">
      <f>G253+G254</f>
    </nc>
  </rcc>
  <rcc rId="277" sId="1">
    <oc r="H252">
      <f>H253+H254+#REF!</f>
    </oc>
    <nc r="H252">
      <f>H253+H254</f>
    </nc>
  </rcc>
  <rrc rId="278" sId="1" ref="A271:XFD271" action="insertRow"/>
  <rcc rId="279" sId="1">
    <nc r="A271" t="inlineStr">
      <is>
        <t>056012008Г</t>
      </is>
    </nc>
  </rcc>
  <rcc rId="280" sId="1">
    <nc r="B271">
      <v>600</v>
    </nc>
  </rcc>
  <rcc rId="281" sId="1">
    <nc r="C271">
      <v>575</v>
    </nc>
  </rcc>
  <rcc rId="282" sId="1">
    <nc r="E271" t="inlineStr">
      <is>
        <t>Предоставление субсидий бюджетным, автономным учреждениям и иным некоммерческим организациям</t>
      </is>
    </nc>
  </rcc>
  <rcc rId="283" sId="1">
    <nc r="D271" t="inlineStr">
      <is>
        <t>0703</t>
      </is>
    </nc>
  </rcc>
  <rcc rId="284" sId="1" numFmtId="4">
    <nc r="F271">
      <v>1.2</v>
    </nc>
  </rcc>
  <rcc rId="285" sId="1" numFmtId="4">
    <nc r="G271">
      <v>1.2</v>
    </nc>
  </rcc>
  <rcc rId="286" sId="1" numFmtId="4">
    <nc r="H271">
      <v>1.2</v>
    </nc>
  </rcc>
  <rcc rId="287" sId="1">
    <oc r="F268">
      <f>F269+F270</f>
    </oc>
    <nc r="F268">
      <f>F269+F270+F271</f>
    </nc>
  </rcc>
  <rcc rId="288" sId="1">
    <oc r="G268">
      <f>G269+G270</f>
    </oc>
    <nc r="G268">
      <f>G269+G270+G271</f>
    </nc>
  </rcc>
  <rcc rId="289" sId="1">
    <oc r="H268">
      <f>H269+H270</f>
    </oc>
    <nc r="H268">
      <f>H269+H270+H271</f>
    </nc>
  </rcc>
</revisions>
</file>

<file path=xl/revisions/revisionLog18.xml><?xml version="1.0" encoding="utf-8"?>
<revisions xmlns="http://schemas.openxmlformats.org/spreadsheetml/2006/main" xmlns:r="http://schemas.openxmlformats.org/officeDocument/2006/relationships">
  <rcv guid="{F7457086-8AB9-4670-9270-C2A807B414E7}" action="delete"/>
  <rdn rId="0" localSheetId="1" customView="1" name="Z_F7457086_8AB9_4670_9270_C2A807B414E7_.wvu.FilterData" hidden="1" oldHidden="1">
    <formula>'Приложение 7'!$A$1:$H$535</formula>
    <oldFormula>'Приложение 7'!$A$1:$H$535</oldFormula>
  </rdn>
  <rcv guid="{F7457086-8AB9-4670-9270-C2A807B414E7}" action="add"/>
</revisions>
</file>

<file path=xl/revisions/revisionLog18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90" sId="1" numFmtId="4">
    <nc r="F222">
      <v>447.8</v>
    </nc>
  </rcc>
  <rcc rId="291" sId="1" numFmtId="4">
    <nc r="G222">
      <v>447.8</v>
    </nc>
  </rcc>
  <rcc rId="292" sId="1" numFmtId="4">
    <nc r="H222">
      <v>447.8</v>
    </nc>
  </rcc>
  <rcc rId="293" sId="1" numFmtId="4">
    <nc r="F223">
      <v>30.3</v>
    </nc>
  </rcc>
  <rcc rId="294" sId="1" numFmtId="4">
    <nc r="G223">
      <v>33.9</v>
    </nc>
  </rcc>
  <rcc rId="295" sId="1" numFmtId="4">
    <nc r="H223">
      <v>37.700000000000003</v>
    </nc>
  </rcc>
</revisions>
</file>

<file path=xl/revisions/revisionLog19.xml><?xml version="1.0" encoding="utf-8"?>
<revisions xmlns="http://schemas.openxmlformats.org/spreadsheetml/2006/main" xmlns:r="http://schemas.openxmlformats.org/officeDocument/2006/relationships">
  <rcc rId="1067" sId="1" numFmtId="4">
    <nc r="F377">
      <v>1249.7</v>
    </nc>
  </rcc>
  <rcc rId="1068" sId="1" numFmtId="4">
    <nc r="G377">
      <v>0</v>
    </nc>
  </rcc>
  <rcc rId="1069" sId="1" numFmtId="4">
    <nc r="H377">
      <v>0</v>
    </nc>
  </rcc>
  <rcc rId="1070" sId="1" numFmtId="4">
    <nc r="F379">
      <v>2213.1999999999998</v>
    </nc>
  </rcc>
  <rcc rId="1071" sId="1" numFmtId="4">
    <nc r="G379">
      <v>2301.6999999999998</v>
    </nc>
  </rcc>
  <rcc rId="1072" sId="1" numFmtId="4">
    <nc r="H379">
      <v>2393.8000000000002</v>
    </nc>
  </rcc>
  <rcc rId="1073" sId="1" numFmtId="4">
    <nc r="F381">
      <v>552.20000000000005</v>
    </nc>
  </rcc>
  <rcc rId="1074" sId="1" numFmtId="4">
    <nc r="G381">
      <v>0</v>
    </nc>
  </rcc>
  <rcc rId="1075" sId="1" numFmtId="4">
    <nc r="H381">
      <v>0</v>
    </nc>
  </rcc>
  <rcc rId="1076" sId="1" numFmtId="4">
    <nc r="F383">
      <v>492.8</v>
    </nc>
  </rcc>
  <rcc rId="1077" sId="1" numFmtId="4">
    <nc r="G383">
      <v>492.8</v>
    </nc>
  </rcc>
  <rcc rId="1078" sId="1" numFmtId="4">
    <nc r="H383">
      <v>492.8</v>
    </nc>
  </rcc>
  <rcv guid="{F7457086-8AB9-4670-9270-C2A807B414E7}" action="delete"/>
  <rdn rId="0" localSheetId="1" customView="1" name="Z_F7457086_8AB9_4670_9270_C2A807B414E7_.wvu.FilterData" hidden="1" oldHidden="1">
    <formula>'Приложение 7'!$A$1:$H$528</formula>
    <oldFormula>'Приложение 7'!$A$1:$H$528</oldFormula>
  </rdn>
  <rcv guid="{F7457086-8AB9-4670-9270-C2A807B414E7}" action="add"/>
</revisions>
</file>

<file path=xl/revisions/revisionLog191.xml><?xml version="1.0" encoding="utf-8"?>
<revisions xmlns="http://schemas.openxmlformats.org/spreadsheetml/2006/main" xmlns:r="http://schemas.openxmlformats.org/officeDocument/2006/relationships">
  <rcc rId="1038" sId="1">
    <oc r="F362">
      <f>F363+F365+F367</f>
    </oc>
    <nc r="F362">
      <f>F363+F365+F367+F369</f>
    </nc>
  </rcc>
  <rcc rId="1039" sId="1">
    <oc r="G362">
      <f>G363+G365+G367</f>
    </oc>
    <nc r="G362">
      <f>G363+G365+G367+G369</f>
    </nc>
  </rcc>
  <rcc rId="1040" sId="1">
    <oc r="H362">
      <f>H363+H365+H367</f>
    </oc>
    <nc r="H362">
      <f>H363+H365+H367+H369</f>
    </nc>
  </rcc>
  <rcv guid="{F7457086-8AB9-4670-9270-C2A807B414E7}" action="delete"/>
  <rdn rId="0" localSheetId="1" customView="1" name="Z_F7457086_8AB9_4670_9270_C2A807B414E7_.wvu.FilterData" hidden="1" oldHidden="1">
    <formula>'Приложение 7'!$A$1:$H$526</formula>
    <oldFormula>'Приложение 7'!$A$1:$H$526</oldFormula>
  </rdn>
  <rcv guid="{F7457086-8AB9-4670-9270-C2A807B414E7}" action="add"/>
</revisions>
</file>

<file path=xl/revisions/revisionLog1911.xml><?xml version="1.0" encoding="utf-8"?>
<revisions xmlns="http://schemas.openxmlformats.org/spreadsheetml/2006/main" xmlns:r="http://schemas.openxmlformats.org/officeDocument/2006/relationships">
  <rcc rId="637" sId="1">
    <nc r="A312" t="inlineStr">
      <is>
        <t>06301S9043</t>
      </is>
    </nc>
  </rcc>
  <rcc rId="638" sId="1">
    <nc r="A313" t="inlineStr">
      <is>
        <t>06301S9043</t>
      </is>
    </nc>
  </rcc>
  <rcc rId="639" sId="1">
    <nc r="E312"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участка водопроводных сетей д.Рясня-д.Ялыгино (в д.Рясня) Старицкого муниципального округа Тверской области (второй этап))</t>
      </is>
    </nc>
  </rcc>
  <rcc rId="640" sId="1" numFmtId="4">
    <nc r="F313">
      <v>274.60000000000002</v>
    </nc>
  </rcc>
  <rcc rId="641" sId="1" numFmtId="4">
    <nc r="G313">
      <v>0</v>
    </nc>
  </rcc>
  <rcc rId="642" sId="1" numFmtId="4">
    <nc r="H313">
      <v>0</v>
    </nc>
  </rcc>
  <rcv guid="{F7457086-8AB9-4670-9270-C2A807B414E7}" action="delete"/>
  <rdn rId="0" localSheetId="1" customView="1" name="Z_F7457086_8AB9_4670_9270_C2A807B414E7_.wvu.FilterData" hidden="1" oldHidden="1">
    <formula>'Приложение 7'!$A$1:$H$577</formula>
    <oldFormula>'Приложение 7'!$A$1:$H$577</oldFormula>
  </rdn>
  <rcv guid="{F7457086-8AB9-4670-9270-C2A807B414E7}" action="add"/>
</revisions>
</file>

<file path=xl/revisions/revisionLog19111.xml><?xml version="1.0" encoding="utf-8"?>
<revisions xmlns="http://schemas.openxmlformats.org/spreadsheetml/2006/main" xmlns:r="http://schemas.openxmlformats.org/officeDocument/2006/relationships">
  <rcv guid="{F7457086-8AB9-4670-9270-C2A807B414E7}" action="delete"/>
  <rdn rId="0" localSheetId="1" customView="1" name="Z_F7457086_8AB9_4670_9270_C2A807B414E7_.wvu.FilterData" hidden="1" oldHidden="1">
    <formula>'Приложение 7'!$A$1:$H$574</formula>
    <oldFormula>'Приложение 7'!$A$1:$H$574</oldFormula>
  </rdn>
  <rcv guid="{F7457086-8AB9-4670-9270-C2A807B414E7}" action="add"/>
</revisions>
</file>

<file path=xl/revisions/revisionLog1911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96" sId="1" numFmtId="4">
    <nc r="F589">
      <v>14959.4</v>
    </nc>
  </rcc>
  <rcc rId="297" sId="1" numFmtId="4">
    <nc r="G589">
      <v>14959.4</v>
    </nc>
  </rcc>
  <rcc rId="298" sId="1" numFmtId="4">
    <nc r="H589">
      <v>14959.4</v>
    </nc>
  </rcc>
  <rcc rId="299" sId="1" numFmtId="4">
    <nc r="F591">
      <v>951.3</v>
    </nc>
  </rcc>
  <rcc rId="300" sId="1" numFmtId="4">
    <nc r="G591">
      <v>951.3</v>
    </nc>
  </rcc>
  <rcc rId="301" sId="1" numFmtId="4">
    <nc r="H591">
      <v>951.3</v>
    </nc>
  </rcc>
</revisions>
</file>

<file path=xl/revisions/revisionLog1912.xml><?xml version="1.0" encoding="utf-8"?>
<revisions xmlns="http://schemas.openxmlformats.org/spreadsheetml/2006/main" xmlns:r="http://schemas.openxmlformats.org/officeDocument/2006/relationships">
  <rrc rId="973" sId="1" ref="A356:XFD356" action="deleteRow">
    <undo index="3" exp="ref" v="1" dr="H356" r="H351" sId="1"/>
    <undo index="3" exp="ref" v="1" dr="G356" r="G351" sId="1"/>
    <undo index="3" exp="ref" v="1" dr="F356" r="F351" sId="1"/>
    <rfmt sheetId="1" xfDxf="1" sqref="A356:XFD356" start="0" length="0"/>
    <rcc rId="0" sId="1" dxf="1">
      <nc r="A356" t="inlineStr">
        <is>
          <t>06402S9001</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356"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56"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56"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56"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(Благоустройство придомовой территории дома № 6 по ул. Заводская д. Архангельское Старицкого района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56">
        <f>F357</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G356">
        <f>G357</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H356">
        <f>H357</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rc>
  <rrc rId="974" sId="1" ref="A356:XFD356" action="deleteRow">
    <rfmt sheetId="1" xfDxf="1" sqref="A356:XFD356" start="0" length="0"/>
    <rcc rId="0" sId="1" dxf="1">
      <nc r="A356" t="inlineStr">
        <is>
          <t>06402S9001</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56">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56">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56" t="inlineStr">
        <is>
          <t>0409</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56"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56"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G356"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H356"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rc>
  <rcc rId="975" sId="1">
    <oc r="F351">
      <f>F354+F352+#REF!</f>
    </oc>
    <nc r="F351">
      <f>F354+F352</f>
    </nc>
  </rcc>
  <rcc rId="976" sId="1">
    <oc r="G351">
      <f>G354+G352+#REF!</f>
    </oc>
    <nc r="G351">
      <f>G354+G352</f>
    </nc>
  </rcc>
  <rcc rId="977" sId="1">
    <oc r="H351">
      <f>H354+H352+#REF!</f>
    </oc>
    <nc r="H351">
      <f>H354+H352</f>
    </nc>
  </rcc>
</revisions>
</file>

<file path=xl/revisions/revisionLog19121.xml><?xml version="1.0" encoding="utf-8"?>
<revisions xmlns="http://schemas.openxmlformats.org/spreadsheetml/2006/main" xmlns:r="http://schemas.openxmlformats.org/officeDocument/2006/relationships">
  <rcc rId="644" sId="1">
    <nc r="A314" t="inlineStr">
      <is>
        <t>06301S9044</t>
      </is>
    </nc>
  </rcc>
  <rcc rId="645" sId="1">
    <nc r="A315" t="inlineStr">
      <is>
        <t>06301S9044</t>
      </is>
    </nc>
  </rcc>
  <rcc rId="646" sId="1">
    <nc r="E314"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участка водопроводных сетей д. Турково Старицкого муниципального округа Тверской области (первый этап))</t>
      </is>
    </nc>
  </rcc>
  <rcc rId="647" sId="1" numFmtId="4">
    <nc r="F315">
      <v>297.10000000000002</v>
    </nc>
  </rcc>
  <rcc rId="648" sId="1" numFmtId="4">
    <nc r="G315">
      <v>0</v>
    </nc>
  </rcc>
  <rcc rId="649" sId="1" numFmtId="4">
    <nc r="H315">
      <v>0</v>
    </nc>
  </rcc>
  <rcv guid="{F7457086-8AB9-4670-9270-C2A807B414E7}" action="delete"/>
  <rdn rId="0" localSheetId="1" customView="1" name="Z_F7457086_8AB9_4670_9270_C2A807B414E7_.wvu.FilterData" hidden="1" oldHidden="1">
    <formula>'Приложение 7'!$A$1:$H$577</formula>
    <oldFormula>'Приложение 7'!$A$1:$H$577</oldFormula>
  </rdn>
  <rcv guid="{F7457086-8AB9-4670-9270-C2A807B414E7}" action="add"/>
</revisions>
</file>

<file path=xl/revisions/revisionLog192.xml><?xml version="1.0" encoding="utf-8"?>
<revisions xmlns="http://schemas.openxmlformats.org/spreadsheetml/2006/main" xmlns:r="http://schemas.openxmlformats.org/officeDocument/2006/relationships">
  <rcc rId="962" sId="1" numFmtId="4">
    <nc r="F353">
      <v>5781.5</v>
    </nc>
  </rcc>
  <rcc rId="963" sId="1" numFmtId="4">
    <nc r="G353">
      <v>6012.8</v>
    </nc>
  </rcc>
  <rcc rId="964" sId="1" numFmtId="4">
    <nc r="H353">
      <v>6253.3</v>
    </nc>
  </rcc>
  <rrc rId="965" sId="1" ref="A354:XFD354" action="deleteRow">
    <undo index="5" exp="ref" v="1" dr="H356" r="H353" sId="1"/>
    <undo index="5" exp="ref" v="1" dr="G356" r="G353" sId="1"/>
    <undo index="5" exp="ref" v="1" dr="F356" r="F353" sId="1"/>
    <rfmt sheetId="1" xfDxf="1" sqref="A354:XFD354" start="0" length="0"/>
    <rcc rId="0" sId="1" dxf="1">
      <nc r="A354" t="inlineStr">
        <is>
          <t>0640219001</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354"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354"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354"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354" t="inlineStr">
        <is>
          <t>Реализация программ по поддержке местных инициатив в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354">
        <f>F355</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G354">
        <f>G355</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H354">
        <f>H355</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rc>
  <rrc rId="966" sId="1" ref="A354:XFD354" action="deleteRow">
    <rfmt sheetId="1" xfDxf="1" sqref="A354:XFD354" start="0" length="0"/>
    <rcc rId="0" sId="1" dxf="1">
      <nc r="A354" t="inlineStr">
        <is>
          <t>0640219001</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54">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54">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54" t="inlineStr">
        <is>
          <t>0409</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54"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54"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G354"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H354"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rc>
  <rcc rId="967" sId="1">
    <oc r="F351">
      <f>F354+F352+F356+#REF!</f>
    </oc>
    <nc r="F351">
      <f>F354+F352+F356</f>
    </nc>
  </rcc>
  <rcc rId="968" sId="1">
    <oc r="G351">
      <f>G354+G352+G356+#REF!</f>
    </oc>
    <nc r="G351">
      <f>G354+G352+G356</f>
    </nc>
  </rcc>
  <rcc rId="969" sId="1">
    <oc r="H351">
      <f>H354+H352+H356+#REF!</f>
    </oc>
    <nc r="H351">
      <f>H354+H352+H356</f>
    </nc>
  </rcc>
  <rcc rId="970" sId="1" numFmtId="4">
    <nc r="F355">
      <v>642.4</v>
    </nc>
  </rcc>
  <rcc rId="971" sId="1" numFmtId="4">
    <nc r="G355">
      <v>668.1</v>
    </nc>
  </rcc>
  <rcc rId="972" sId="1" numFmtId="4">
    <nc r="H355">
      <v>694.8</v>
    </nc>
  </rcc>
</revisions>
</file>

<file path=xl/revisions/revisionLog1921.xml><?xml version="1.0" encoding="utf-8"?>
<revisions xmlns="http://schemas.openxmlformats.org/spreadsheetml/2006/main" xmlns:r="http://schemas.openxmlformats.org/officeDocument/2006/relationships">
  <rrc rId="908" sId="1" ref="A349:XFD349" action="deleteRow">
    <undo index="1" exp="ref" v="1" dr="H349" r="H347" sId="1"/>
    <undo index="1" exp="ref" v="1" dr="G349" r="G347" sId="1"/>
    <undo index="1" exp="ref" v="1" dr="F349" r="F347" sId="1"/>
    <rfmt sheetId="1" xfDxf="1" sqref="A349:XFD349" start="0" length="0"/>
    <rcc rId="0" sId="1" dxf="1">
      <nc r="A349" t="inlineStr">
        <is>
          <t>064012001Б</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349">
        <v>400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349">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349" t="inlineStr">
        <is>
          <t>0409</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349" t="inlineStr">
        <is>
          <t>Капитальные вложения в объекты государственной (муниципальной) собственности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349"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349"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349"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909" sId="1">
    <oc r="F347">
      <f>F348+#REF!</f>
    </oc>
    <nc r="F347">
      <f>F348</f>
    </nc>
  </rcc>
  <rcc rId="910" sId="1">
    <oc r="G347">
      <f>G348+#REF!</f>
    </oc>
    <nc r="G347">
      <f>G348</f>
    </nc>
  </rcc>
  <rcc rId="911" sId="1">
    <oc r="H347">
      <f>H348+#REF!</f>
    </oc>
    <nc r="H347">
      <f>H348</f>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numFmtId="4">
    <oc r="F74">
      <v>1418.1</v>
    </oc>
    <nc r="F74">
      <v>1431.7</v>
    </nc>
  </rcc>
  <rcc rId="2" sId="1" numFmtId="4">
    <oc r="G74">
      <v>1418.1</v>
    </oc>
    <nc r="G74">
      <v>1472.5</v>
    </nc>
  </rcc>
  <rcc rId="3" sId="1" numFmtId="4">
    <oc r="H74">
      <v>1418.1</v>
    </oc>
    <nc r="H74">
      <v>1472.5</v>
    </nc>
  </rcc>
  <rcc rId="4" sId="1" numFmtId="4">
    <oc r="F174">
      <v>8871.7000000000007</v>
    </oc>
    <nc r="F174">
      <v>8892.7999999999993</v>
    </nc>
  </rcc>
  <rcc rId="5" sId="1" numFmtId="4">
    <oc r="G174">
      <v>8864.2000000000007</v>
    </oc>
    <nc r="G174">
      <v>8948.6</v>
    </nc>
  </rcc>
  <rcc rId="6" sId="1" numFmtId="4">
    <oc r="H174">
      <v>8856.7000000000007</v>
    </oc>
    <nc r="H174">
      <v>8948.6</v>
    </nc>
  </rcc>
  <rcc rId="7" sId="1" numFmtId="4">
    <nc r="F176">
      <v>1045.2</v>
    </nc>
  </rcc>
  <rcc rId="8" sId="1" numFmtId="4">
    <nc r="G176">
      <v>1065.5999999999999</v>
    </nc>
  </rcc>
  <rcc rId="9" sId="1" numFmtId="4">
    <nc r="H176">
      <v>1065.5999999999999</v>
    </nc>
  </rcc>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2" sId="1" numFmtId="4">
    <nc r="F117">
      <v>35248.5</v>
    </nc>
  </rcc>
  <rcc rId="303" sId="1" numFmtId="4">
    <nc r="G117">
      <v>35248.5</v>
    </nc>
  </rcc>
  <rcc rId="304" sId="1" numFmtId="4">
    <nc r="H117">
      <v>35248.5</v>
    </nc>
  </rcc>
  <rcc rId="305" sId="1" numFmtId="4">
    <nc r="F119">
      <v>356.1</v>
    </nc>
  </rcc>
  <rcc rId="306" sId="1" numFmtId="4">
    <nc r="G119">
      <v>356.1</v>
    </nc>
  </rcc>
  <rcc rId="307" sId="1" numFmtId="4">
    <nc r="H119">
      <v>356.1</v>
    </nc>
  </rcc>
  <rrc rId="308" sId="1" ref="A114:XFD114" action="insertRow"/>
  <rcc rId="309" sId="1">
    <nc r="A114" t="inlineStr">
      <is>
        <t>021042004Г</t>
      </is>
    </nc>
  </rcc>
  <rcc rId="310" sId="1">
    <nc r="B114">
      <v>600</v>
    </nc>
  </rcc>
  <rcc rId="311" sId="1">
    <nc r="C114">
      <v>565</v>
    </nc>
  </rcc>
  <rcc rId="312" sId="1">
    <nc r="D114" t="inlineStr">
      <is>
        <t>0703</t>
      </is>
    </nc>
  </rcc>
  <rcc rId="313" sId="1">
    <nc r="E114" t="inlineStr">
      <is>
        <t>Предоставление субсидий бюджетным, автономным учреждениям и иным некоммерческим организациям</t>
      </is>
    </nc>
  </rcc>
  <rcc rId="314" sId="1" numFmtId="4">
    <nc r="F114">
      <v>34.799999999999997</v>
    </nc>
  </rcc>
  <rcc rId="315" sId="1" numFmtId="4">
    <nc r="G114">
      <v>34.799999999999997</v>
    </nc>
  </rcc>
  <rcc rId="316" sId="1" numFmtId="4">
    <nc r="H114">
      <v>34.799999999999997</v>
    </nc>
  </rcc>
  <rcc rId="317" sId="1">
    <oc r="F113">
      <f>F115</f>
    </oc>
    <nc r="F113">
      <f>F115+F114</f>
    </nc>
  </rcc>
  <rcc rId="318" sId="1">
    <oc r="G113">
      <f>G115</f>
    </oc>
    <nc r="G113">
      <f>G115+G114</f>
    </nc>
  </rcc>
  <rcc rId="319" sId="1">
    <oc r="H113">
      <f>H115</f>
    </oc>
    <nc r="H113">
      <f>H115+H114</f>
    </nc>
  </rcc>
  <rcc rId="320" sId="1" numFmtId="4">
    <oc r="F115">
      <v>34.799999999999997</v>
    </oc>
    <nc r="F115">
      <v>113.6</v>
    </nc>
  </rcc>
  <rcc rId="321" sId="1" numFmtId="4">
    <oc r="G115">
      <v>34.799999999999997</v>
    </oc>
    <nc r="G115">
      <v>113.6</v>
    </nc>
  </rcc>
  <rcc rId="322" sId="1" numFmtId="4">
    <oc r="H115">
      <v>34.799999999999997</v>
    </oc>
    <nc r="H115">
      <v>113.6</v>
    </nc>
  </rcc>
  <rcv guid="{A195A3B7-C836-442E-87D2-87390B81046D}" action="delete"/>
  <rdn rId="0" localSheetId="1" customView="1" name="Z_A195A3B7_C836_442E_87D2_87390B81046D_.wvu.FilterData" hidden="1" oldHidden="1">
    <formula>'Приложение 7'!$A$1:$H$609</formula>
    <oldFormula>'Приложение 7'!$A$1:$H$609</oldFormula>
  </rdn>
  <rcv guid="{A195A3B7-C836-442E-87D2-87390B81046D}" action="add"/>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24" sId="1" ref="A532:XFD532" action="insertRow"/>
  <rcc rId="325" sId="1">
    <nc r="A532" t="inlineStr">
      <is>
        <t>071022007Б</t>
      </is>
    </nc>
  </rcc>
  <rcc rId="326" sId="1">
    <nc r="B532">
      <v>200</v>
    </nc>
  </rcc>
  <rcc rId="327" sId="1">
    <nc r="D532" t="inlineStr">
      <is>
        <t>0113</t>
      </is>
    </nc>
  </rcc>
  <rcc rId="328" sId="1">
    <nc r="E532" t="inlineStr">
      <is>
        <t>Закупка товаров, работ и услуг для обеспечения государственных (муниципальных) нужд</t>
      </is>
    </nc>
  </rcc>
  <rcc rId="329" sId="1">
    <nc r="C532">
      <v>519</v>
    </nc>
  </rcc>
  <rcc rId="330" sId="1" numFmtId="4">
    <nc r="F532">
      <v>396</v>
    </nc>
  </rcc>
  <rcc rId="331" sId="1" numFmtId="4">
    <nc r="G532">
      <v>396</v>
    </nc>
  </rcc>
  <rcc rId="332" sId="1" numFmtId="4">
    <nc r="H532">
      <v>396</v>
    </nc>
  </rcc>
  <rcc rId="333" sId="1">
    <oc r="F530">
      <f>F531+F533</f>
    </oc>
    <nc r="F530">
      <f>F531+F533+F532</f>
    </nc>
  </rcc>
  <rcc rId="334" sId="1" odxf="1" dxf="1">
    <oc r="G530">
      <f>G531</f>
    </oc>
    <nc r="G530">
      <f>G531+G533+G532</f>
    </nc>
    <odxf/>
    <ndxf/>
  </rcc>
  <rcc rId="335" sId="1" odxf="1" dxf="1">
    <oc r="H530">
      <f>H531</f>
    </oc>
    <nc r="H530">
      <f>H531+H533+H532</f>
    </nc>
    <odxf/>
    <ndxf/>
  </rcc>
  <rcv guid="{29E56EE2-331E-4A5A-B562-A328A713DA2D}" action="delete"/>
  <rdn rId="0" localSheetId="1" customView="1" name="Z_29E56EE2_331E_4A5A_B562_A328A713DA2D_.wvu.FilterData" hidden="1" oldHidden="1">
    <formula>'Приложение 7'!$A$1:$H$610</formula>
  </rdn>
  <rcv guid="{29E56EE2-331E-4A5A-B562-A328A713DA2D}" action="add"/>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F95:H95">
    <dxf>
      <fill>
        <patternFill patternType="solid">
          <bgColor theme="8" tint="0.39997558519241921"/>
        </patternFill>
      </fill>
    </dxf>
  </rfmt>
  <rfmt sheetId="1" sqref="F95:H95">
    <dxf>
      <fill>
        <patternFill>
          <bgColor theme="0"/>
        </patternFill>
      </fill>
    </dxf>
  </rfmt>
  <rfmt sheetId="1" sqref="F97:H97">
    <dxf>
      <fill>
        <patternFill patternType="solid">
          <bgColor rgb="FF00B0F0"/>
        </patternFill>
      </fill>
    </dxf>
  </rfmt>
  <rcc rId="452" sId="1" numFmtId="4">
    <nc r="F250">
      <v>82.7</v>
    </nc>
  </rcc>
  <rcc rId="453" sId="1" numFmtId="4">
    <nc r="G250">
      <v>82.7</v>
    </nc>
  </rcc>
  <rcc rId="454" sId="1" numFmtId="4">
    <nc r="H250">
      <v>82.7</v>
    </nc>
  </rcc>
  <rrc rId="455" sId="1" ref="A256:XFD256" action="insertRow"/>
  <rcc rId="456" sId="1">
    <nc r="A256" t="inlineStr">
      <is>
        <t>055022002Г</t>
      </is>
    </nc>
  </rcc>
  <rcc rId="457" sId="1">
    <nc r="B256">
      <v>600</v>
    </nc>
  </rcc>
  <rcc rId="458" sId="1">
    <nc r="C256">
      <v>575</v>
    </nc>
  </rcc>
  <rcc rId="459" sId="1">
    <nc r="D256" t="inlineStr">
      <is>
        <t>0703</t>
      </is>
    </nc>
  </rcc>
  <rcc rId="460" sId="1">
    <nc r="E256" t="inlineStr">
      <is>
        <t>Предоставление субсидий бюджетным, автономным учреждениям и иным некоммерческим организациям</t>
      </is>
    </nc>
  </rcc>
  <rcc rId="461" sId="1" numFmtId="4">
    <nc r="F256">
      <v>5</v>
    </nc>
  </rcc>
  <rcc rId="462" sId="1" numFmtId="4">
    <nc r="G256">
      <v>0</v>
    </nc>
  </rcc>
  <rcc rId="463" sId="1" numFmtId="4">
    <nc r="H256">
      <v>0</v>
    </nc>
  </rcc>
  <rcc rId="464" sId="1">
    <oc r="F253">
      <f>F254+F255</f>
    </oc>
    <nc r="F253">
      <f>F254+F255+F256</f>
    </nc>
  </rcc>
  <rcc rId="465" sId="1">
    <oc r="G253">
      <f>G254+G255</f>
    </oc>
    <nc r="G253">
      <f>G254+G255+G256</f>
    </nc>
  </rcc>
  <rcc rId="466" sId="1">
    <oc r="H253">
      <f>H254+H255</f>
    </oc>
    <nc r="H253">
      <f>H254+H255+H256</f>
    </nc>
  </rcc>
  <rcc rId="467" sId="1" numFmtId="4">
    <nc r="F266">
      <v>30</v>
    </nc>
  </rcc>
  <rcc rId="468" sId="1" numFmtId="4">
    <nc r="G266">
      <v>30</v>
    </nc>
  </rcc>
  <rcc rId="469" sId="1" numFmtId="4">
    <nc r="H266">
      <v>30</v>
    </nc>
  </rcc>
  <rfmt sheetId="1" sqref="F97:H97">
    <dxf>
      <fill>
        <patternFill>
          <bgColor theme="0"/>
        </patternFill>
      </fill>
    </dxf>
  </rfmt>
  <rcc rId="470" sId="1" numFmtId="4">
    <nc r="F97">
      <v>6585.8</v>
    </nc>
  </rcc>
  <rcc rId="471" sId="1" numFmtId="4">
    <nc r="G97">
      <v>6418</v>
    </nc>
  </rcc>
  <rcc rId="472" sId="1" numFmtId="4">
    <nc r="H97">
      <v>6428.7</v>
    </nc>
  </rcc>
  <rcc rId="473" sId="1" numFmtId="4">
    <nc r="F99">
      <v>380</v>
    </nc>
  </rcc>
  <rcc rId="474" sId="1" numFmtId="4">
    <nc r="G99">
      <v>380</v>
    </nc>
  </rcc>
  <rcc rId="475" sId="1" numFmtId="4">
    <nc r="H99">
      <v>380</v>
    </nc>
  </rcc>
  <rcc rId="476" sId="1" numFmtId="4">
    <nc r="F102">
      <v>610</v>
    </nc>
  </rcc>
  <rcc rId="477" sId="1" numFmtId="4">
    <nc r="G102">
      <v>610</v>
    </nc>
  </rcc>
  <rcc rId="478" sId="1" numFmtId="4">
    <nc r="H102">
      <v>610</v>
    </nc>
  </rcc>
  <rcc rId="479" sId="1" numFmtId="4">
    <nc r="F104">
      <v>17727</v>
    </nc>
  </rcc>
  <rcc rId="480" sId="1" numFmtId="4">
    <nc r="G104">
      <v>17747.3</v>
    </nc>
  </rcc>
  <rcc rId="481" sId="1" numFmtId="4">
    <nc r="H104">
      <v>17921.599999999999</v>
    </nc>
  </rcc>
  <rcc rId="482" sId="1" numFmtId="4">
    <nc r="F129">
      <v>120.8</v>
    </nc>
  </rcc>
  <rcc rId="483" sId="1" numFmtId="4">
    <nc r="G129">
      <v>0</v>
    </nc>
  </rcc>
  <rcc rId="484" sId="1" numFmtId="4">
    <nc r="H129">
      <v>0</v>
    </nc>
  </rcc>
  <rrc rId="485" sId="1" ref="A128:XFD128" action="deleteRow">
    <undo index="1" exp="ref" v="1" dr="H128" r="H127" sId="1"/>
    <undo index="1" exp="ref" v="1" dr="G128" r="G127" sId="1"/>
    <undo index="1" exp="ref" v="1" dr="F128" r="F127" sId="1"/>
    <rfmt sheetId="1" xfDxf="1" sqref="A128:XFD128" start="0" length="0"/>
    <rcc rId="0" sId="1" dxf="1">
      <nc r="A128" t="inlineStr">
        <is>
          <t>022012001В</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128">
        <v>600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128">
        <v>565</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128" t="inlineStr">
        <is>
          <t>0703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128" t="inlineStr">
        <is>
          <t>Предоставление субсидий бюджетным, автономным учреждениям и иным некоммерческим организациям</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12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12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12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486" sId="1">
    <oc r="F127">
      <f>F128+#REF!</f>
    </oc>
    <nc r="F127">
      <f>F128</f>
    </nc>
  </rcc>
  <rcc rId="487" sId="1">
    <oc r="G127">
      <f>G128+#REF!</f>
    </oc>
    <nc r="G127">
      <f>G128</f>
    </nc>
  </rcc>
  <rcc rId="488" sId="1">
    <oc r="H127">
      <f>H128+#REF!</f>
    </oc>
    <nc r="H127">
      <f>H128</f>
    </nc>
  </rcc>
  <rcc rId="489" sId="1">
    <oc r="E123" t="inlineStr">
      <is>
        <t>Реализация мероприятий по обращениям, поступающим к депутатам Законодательного Собрания Тверской области</t>
      </is>
    </oc>
    <nc r="E123"/>
  </rcc>
  <rcc rId="490" sId="1">
    <oc r="E124" t="inlineStr">
      <is>
        <t>Предоставление субсидий бюджетным, автономным учреждениям и иным некоммерческим организациям</t>
      </is>
    </oc>
    <nc r="E124"/>
  </rcc>
  <rcc rId="491" sId="1">
    <oc r="E125" t="inlineStr">
      <is>
        <t>Реализация программ по поддержке местных инициатив в Тверской области</t>
      </is>
    </oc>
    <nc r="E125"/>
  </rcc>
  <rcc rId="492" sId="1">
    <oc r="E126" t="inlineStr">
      <is>
        <t>Закупка товаров, работ и услуг для обеспечения  государственных (муниципальных) нужд</t>
      </is>
    </oc>
    <nc r="E126"/>
  </rcc>
  <rrc rId="493" sId="1" ref="A123:XFD123" action="deleteRow">
    <undo index="7" exp="ref" v="1" dr="H123" r="H122" sId="1"/>
    <undo index="7" exp="ref" v="1" dr="G123" r="G122" sId="1"/>
    <undo index="7" exp="ref" v="1" dr="F123" r="F122" sId="1"/>
    <rfmt sheetId="1" xfDxf="1" sqref="A123:XFD123" start="0" length="0"/>
    <rcc rId="0" sId="1" dxf="1">
      <nc r="A123" t="inlineStr">
        <is>
          <t>0220110920</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123" start="0" length="0">
      <dxf>
        <font>
          <sz val="10"/>
          <color theme="1"/>
          <name val="Times New Roman"/>
          <scheme val="none"/>
        </font>
        <alignment horizontal="center" vertical="center" wrapText="1" readingOrder="0"/>
        <border outline="0">
          <left style="thin">
            <color indexed="64"/>
          </left>
          <right style="thin">
            <color indexed="64"/>
          </right>
          <top style="thin">
            <color indexed="64"/>
          </top>
        </border>
      </dxf>
    </rfmt>
    <rfmt sheetId="1" sqref="C123" start="0" length="0">
      <dxf>
        <font>
          <sz val="10"/>
          <color theme="1"/>
          <name val="Times New Roman"/>
          <scheme val="none"/>
        </font>
        <alignment horizontal="center" vertical="center" wrapText="1" readingOrder="0"/>
        <border outline="0">
          <left style="thin">
            <color indexed="64"/>
          </left>
          <right style="thin">
            <color indexed="64"/>
          </right>
          <top style="thin">
            <color indexed="64"/>
          </top>
        </border>
      </dxf>
    </rfmt>
    <rfmt sheetId="1" sqref="D123" start="0" length="0">
      <dxf>
        <font>
          <sz val="10"/>
          <color theme="1"/>
          <name val="Times New Roman"/>
          <scheme val="none"/>
        </font>
        <numFmt numFmtId="30" formatCode="@"/>
        <alignment horizontal="center" vertical="center" wrapText="1" readingOrder="0"/>
        <border outline="0">
          <left style="thin">
            <color indexed="64"/>
          </left>
          <right style="thin">
            <color indexed="64"/>
          </right>
          <top style="thin">
            <color indexed="64"/>
          </top>
        </border>
      </dxf>
    </rfmt>
    <rfmt sheetId="1" sqref="E123" start="0" length="0">
      <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dxf>
    </rfmt>
    <rcc rId="0" sId="1" dxf="1">
      <nc r="F123">
        <f>F124</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123">
        <f>G124</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123">
        <f>H124</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494" sId="1" ref="A123:XFD123" action="deleteRow">
    <rfmt sheetId="1" xfDxf="1" sqref="A123:XFD123" start="0" length="0"/>
    <rcc rId="0" sId="1" dxf="1">
      <nc r="A123" t="inlineStr">
        <is>
          <t>0220110920</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123">
        <v>600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123">
        <v>565</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123" t="inlineStr">
        <is>
          <t>0703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E123" start="0" length="0">
      <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dxf>
    </rfmt>
    <rfmt sheetId="1" sqref="F123"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123"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123"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495" sId="1" ref="A123:XFD123" action="deleteRow">
    <undo index="11" exp="ref" v="1" dr="H123" r="H122" sId="1"/>
    <undo index="11" exp="ref" v="1" dr="G123" r="G122" sId="1"/>
    <undo index="11" exp="ref" v="1" dr="F123" r="F122" sId="1"/>
    <rfmt sheetId="1" xfDxf="1" sqref="A123:XFD123" start="0" length="0"/>
    <rcc rId="0" sId="1" dxf="1">
      <nc r="A123" t="inlineStr">
        <is>
          <t>0220119034</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123" start="0" length="0">
      <dxf>
        <font>
          <sz val="10"/>
          <color theme="1"/>
          <name val="Times New Roman"/>
          <scheme val="none"/>
        </font>
        <alignment horizontal="center" vertical="top" readingOrder="0"/>
        <border outline="0">
          <left style="thin">
            <color indexed="64"/>
          </left>
          <right style="thin">
            <color indexed="64"/>
          </right>
          <top style="thin">
            <color indexed="64"/>
          </top>
        </border>
      </dxf>
    </rfmt>
    <rfmt sheetId="1" sqref="C123" start="0" length="0">
      <dxf>
        <font>
          <sz val="10"/>
          <color theme="1"/>
          <name val="Times New Roman"/>
          <scheme val="none"/>
        </font>
        <alignment horizontal="center" vertical="top" readingOrder="0"/>
        <border outline="0">
          <left style="thin">
            <color indexed="64"/>
          </left>
          <right style="thin">
            <color indexed="64"/>
          </right>
          <top style="thin">
            <color indexed="64"/>
          </top>
        </border>
      </dxf>
    </rfmt>
    <rfmt sheetId="1" sqref="D123"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rder>
      </dxf>
    </rfmt>
    <rfmt sheetId="1" sqref="E123" start="0" length="0">
      <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dxf>
    </rfmt>
    <rcc rId="0" sId="1" dxf="1">
      <nc r="F123">
        <f>F124</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123">
        <f>G124</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123">
        <f>H124</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496" sId="1" ref="A123:XFD123" action="deleteRow">
    <rfmt sheetId="1" xfDxf="1" sqref="A123:XFD123" start="0" length="0"/>
    <rcc rId="0" sId="1" dxf="1">
      <nc r="A123" t="inlineStr">
        <is>
          <t>0220119034</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123">
        <v>200</v>
      </nc>
      <ndxf>
        <font>
          <sz val="10"/>
          <color theme="1"/>
          <name val="Times New Roman"/>
          <scheme val="none"/>
        </font>
        <alignment horizontal="center" vertical="top" readingOrder="0"/>
        <border outline="0">
          <left style="thin">
            <color indexed="64"/>
          </left>
          <right style="thin">
            <color indexed="64"/>
          </right>
          <top style="thin">
            <color indexed="64"/>
          </top>
        </border>
      </ndxf>
    </rcc>
    <rcc rId="0" sId="1" dxf="1">
      <nc r="C123">
        <v>501</v>
      </nc>
      <ndxf>
        <font>
          <sz val="10"/>
          <color theme="1"/>
          <name val="Times New Roman"/>
          <scheme val="none"/>
        </font>
        <alignment horizontal="center" vertical="top" readingOrder="0"/>
        <border outline="0">
          <left style="thin">
            <color indexed="64"/>
          </left>
          <right style="thin">
            <color indexed="64"/>
          </right>
          <top style="thin">
            <color indexed="64"/>
          </top>
        </border>
      </ndxf>
    </rcc>
    <rcc rId="0" sId="1" dxf="1">
      <nc r="D123" t="inlineStr">
        <is>
          <t>0801</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rder>
      </ndxf>
    </rcc>
    <rfmt sheetId="1" sqref="E123" start="0" length="0">
      <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dxf>
    </rfmt>
    <rfmt sheetId="1" sqref="F123"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G123"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123"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497" sId="1" numFmtId="4">
    <nc r="F127">
      <v>102.9</v>
    </nc>
  </rcc>
  <rcc rId="498" sId="1" numFmtId="4">
    <nc r="G127">
      <v>0</v>
    </nc>
  </rcc>
  <rcc rId="499" sId="1" numFmtId="4">
    <nc r="H127">
      <v>0</v>
    </nc>
  </rcc>
  <rrc rId="500" sId="1" ref="A126:XFD126" action="deleteRow">
    <undo index="1" exp="ref" v="1" dr="H126" r="H125" sId="1"/>
    <undo index="1" exp="ref" v="1" dr="G126" r="G125" sId="1"/>
    <undo index="1" exp="ref" v="1" dr="F126" r="F125" sId="1"/>
    <rfmt sheetId="1" xfDxf="1" sqref="A126:XFD126" start="0" length="0"/>
    <rcc rId="0" sId="1" dxf="1">
      <nc r="A126" t="inlineStr">
        <is>
          <t>022012002В</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126">
        <v>600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126">
        <v>565</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126" t="inlineStr">
        <is>
          <t>0703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126" t="inlineStr">
        <is>
          <t>Предоставление субсидий  бюджетным, автономным учреждениям и иным некоммерческим организациям</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126"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G126"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H126"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rc>
  <rcc rId="501" sId="1">
    <oc r="F125">
      <f>F126+#REF!</f>
    </oc>
    <nc r="F125">
      <f>F126</f>
    </nc>
  </rcc>
  <rcc rId="502" sId="1">
    <oc r="G125">
      <f>G126+#REF!</f>
    </oc>
    <nc r="G125">
      <f>G126</f>
    </nc>
  </rcc>
  <rcc rId="503" sId="1">
    <oc r="H125">
      <f>H126+#REF!</f>
    </oc>
    <nc r="H125">
      <f>H126</f>
    </nc>
  </rcc>
  <rcc rId="504" sId="1" numFmtId="4">
    <nc r="F128">
      <v>31.9</v>
    </nc>
  </rcc>
  <rcc rId="505" sId="1" numFmtId="4">
    <nc r="G128">
      <v>16</v>
    </nc>
  </rcc>
  <rcc rId="506" sId="1" numFmtId="4">
    <nc r="H128">
      <v>16</v>
    </nc>
  </rcc>
  <rcc rId="507" sId="1" numFmtId="4">
    <nc r="F130">
      <v>10</v>
    </nc>
  </rcc>
  <rcc rId="508" sId="1" numFmtId="4">
    <nc r="G130">
      <v>10</v>
    </nc>
  </rcc>
  <rcc rId="509" sId="1" numFmtId="4">
    <nc r="H130">
      <v>10</v>
    </nc>
  </rcc>
  <rcc rId="510" sId="1">
    <oc r="A131" t="inlineStr">
      <is>
        <t>02201S9034</t>
      </is>
    </oc>
    <nc r="A131" t="inlineStr">
      <is>
        <t>0</t>
      </is>
    </nc>
  </rcc>
  <rrc rId="511" sId="1" ref="A131:XFD131" action="deleteRow">
    <undo index="7" exp="ref" v="1" dr="H131" r="H122" sId="1"/>
    <undo index="7" exp="ref" v="1" dr="G131" r="G122" sId="1"/>
    <undo index="7" exp="ref" v="1" dr="F131" r="F122" sId="1"/>
    <rfmt sheetId="1" xfDxf="1" sqref="A131:XFD131" start="0" length="0"/>
    <rcc rId="0" sId="1" dxf="1">
      <nc r="A131" t="inlineStr">
        <is>
          <t>0</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131" start="0" length="0">
      <dxf>
        <font>
          <sz val="10"/>
          <color theme="1"/>
          <name val="Times New Roman"/>
          <scheme val="none"/>
        </font>
        <alignment horizontal="center" vertical="top" readingOrder="0"/>
        <border outline="0">
          <left style="thin">
            <color indexed="64"/>
          </left>
          <right style="thin">
            <color indexed="64"/>
          </right>
          <top style="thin">
            <color indexed="64"/>
          </top>
        </border>
      </dxf>
    </rfmt>
    <rfmt sheetId="1" sqref="C131" start="0" length="0">
      <dxf>
        <font>
          <sz val="10"/>
          <color theme="1"/>
          <name val="Times New Roman"/>
          <scheme val="none"/>
        </font>
        <alignment horizontal="center" vertical="top" readingOrder="0"/>
        <border outline="0">
          <left style="thin">
            <color indexed="64"/>
          </left>
          <right style="thin">
            <color indexed="64"/>
          </right>
          <top style="thin">
            <color indexed="64"/>
          </top>
        </border>
      </dxf>
    </rfmt>
    <rfmt sheetId="1" sqref="D131"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rder>
      </dxf>
    </rfmt>
    <rcc rId="0" sId="1" dxf="1">
      <nc r="E131"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(Приобретение уличных стульев (340 шт.) для проведения культурно-массовых мероприятий на открытых площадках Старицкого муниципального округа)</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131">
        <f>F132</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G131">
        <f>G132</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131">
        <f>H132</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512" sId="1" ref="A131:XFD131" action="deleteRow">
    <rfmt sheetId="1" xfDxf="1" sqref="A131:XFD131" start="0" length="0"/>
    <rcc rId="0" sId="1" dxf="1">
      <nc r="A131" t="inlineStr">
        <is>
          <t>02201S9034</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131">
        <v>200</v>
      </nc>
      <ndxf>
        <font>
          <sz val="10"/>
          <color theme="1"/>
          <name val="Times New Roman"/>
          <scheme val="none"/>
        </font>
        <alignment horizontal="center" vertical="top" readingOrder="0"/>
        <border outline="0">
          <left style="thin">
            <color indexed="64"/>
          </left>
          <right style="thin">
            <color indexed="64"/>
          </right>
          <top style="thin">
            <color indexed="64"/>
          </top>
        </border>
      </ndxf>
    </rcc>
    <rcc rId="0" sId="1" dxf="1">
      <nc r="C131">
        <v>501</v>
      </nc>
      <ndxf>
        <font>
          <sz val="10"/>
          <color theme="1"/>
          <name val="Times New Roman"/>
          <scheme val="none"/>
        </font>
        <alignment horizontal="center" vertical="top" readingOrder="0"/>
        <border outline="0">
          <left style="thin">
            <color indexed="64"/>
          </left>
          <right style="thin">
            <color indexed="64"/>
          </right>
          <top style="thin">
            <color indexed="64"/>
          </top>
        </border>
      </ndxf>
    </rcc>
    <rcc rId="0" sId="1" dxf="1">
      <nc r="D131" t="inlineStr">
        <is>
          <t>0801</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rder>
      </ndxf>
    </rcc>
    <rcc rId="0" sId="1" dxf="1">
      <nc r="E131"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131"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131"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131"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rc rId="513" sId="1" ref="A131:XFD131" action="insertRow"/>
  <rrc rId="514" sId="1" ref="A131:XFD131" action="insertRow"/>
  <rrc rId="515" sId="1" ref="A131:XFD132" action="insertRow"/>
  <rrc rId="516" sId="1" ref="A131:XFD134" action="insertRow"/>
  <rrc rId="517" sId="1" ref="A137:XFD138" action="insertRow"/>
  <rcc rId="518" sId="1">
    <nc r="A131" t="inlineStr">
      <is>
        <t>02201S1310</t>
      </is>
    </nc>
  </rcc>
  <rcc rId="519" sId="1">
    <nc r="A132" t="inlineStr">
      <is>
        <t>02201S1310</t>
      </is>
    </nc>
  </rcc>
  <rcc rId="520" sId="1">
    <nc r="B132">
      <v>600</v>
    </nc>
  </rcc>
  <rcc rId="521" sId="1">
    <nc r="C132">
      <v>565</v>
    </nc>
  </rcc>
  <rcc rId="522" sId="1">
    <nc r="D132" t="inlineStr">
      <is>
        <t>0801</t>
      </is>
    </nc>
  </rcc>
  <rcc rId="523" sId="1">
    <nc r="A133" t="inlineStr">
      <is>
        <t>02201S9070</t>
      </is>
    </nc>
  </rcc>
  <rcc rId="524" sId="1">
    <nc r="A134" t="inlineStr">
      <is>
        <t>02201S9070</t>
      </is>
    </nc>
  </rcc>
  <rcc rId="525" sId="1">
    <nc r="B134">
      <v>600</v>
    </nc>
  </rcc>
  <rcc rId="526" sId="1">
    <nc r="C134">
      <v>565</v>
    </nc>
  </rcc>
  <rcc rId="527" sId="1">
    <nc r="D134" t="inlineStr">
      <is>
        <t>0801</t>
      </is>
    </nc>
  </rcc>
  <rcc rId="528" sId="1">
    <nc r="A135" t="inlineStr">
      <is>
        <t>02201S9071</t>
      </is>
    </nc>
  </rcc>
  <rcc rId="529" sId="1">
    <nc r="A136" t="inlineStr">
      <is>
        <t>02201S9071</t>
      </is>
    </nc>
  </rcc>
  <rcc rId="530" sId="1">
    <nc r="B136">
      <v>600</v>
    </nc>
  </rcc>
  <rcc rId="531" sId="1">
    <nc r="C136">
      <v>565</v>
    </nc>
  </rcc>
  <rcc rId="532" sId="1">
    <nc r="D136" t="inlineStr">
      <is>
        <t>0801</t>
      </is>
    </nc>
  </rcc>
  <rcc rId="533" sId="1">
    <nc r="A137" t="inlineStr">
      <is>
        <t>02201S9072</t>
      </is>
    </nc>
  </rcc>
  <rcc rId="534" sId="1">
    <nc r="A138" t="inlineStr">
      <is>
        <t>02201S9072</t>
      </is>
    </nc>
  </rcc>
  <rcc rId="535" sId="1">
    <nc r="B138">
      <v>600</v>
    </nc>
  </rcc>
  <rcc rId="536" sId="1">
    <nc r="C138">
      <v>565</v>
    </nc>
  </rcc>
  <rcc rId="537" sId="1">
    <nc r="D138" t="inlineStr">
      <is>
        <t>0801</t>
      </is>
    </nc>
  </rcc>
  <rcc rId="538" sId="1">
    <nc r="A139" t="inlineStr">
      <is>
        <t>02201S9073</t>
      </is>
    </nc>
  </rcc>
  <rcc rId="539" sId="1">
    <nc r="A140" t="inlineStr">
      <is>
        <t>02201S9073</t>
      </is>
    </nc>
  </rcc>
  <rcc rId="540" sId="1">
    <nc r="B140">
      <v>600</v>
    </nc>
  </rcc>
  <rcc rId="541" sId="1">
    <nc r="C140">
      <v>565</v>
    </nc>
  </rcc>
  <rcc rId="542" sId="1">
    <nc r="D140" t="inlineStr">
      <is>
        <t>0801</t>
      </is>
    </nc>
  </rcc>
  <rcc rId="543" sId="1" xfDxf="1" dxf="1">
    <nc r="E131" t="inlineStr">
      <is>
        <t>Обеспечение муниципальных учреждений культурно-досугового типа автотранспортом для перевозки участников творческих коллективов в целях софинансирования за счет средств бюджета муниципального округа</t>
      </is>
    </nc>
    <ndxf>
      <font>
        <sz val="10"/>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544" sId="1">
    <nc r="E132" t="inlineStr">
      <is>
        <t>Предоставление субсидий  бюджетным, автономным учреждениям и иным некоммерческим организациям</t>
      </is>
    </nc>
  </rcc>
  <rcc rId="545" sId="1">
    <nc r="E134" t="inlineStr">
      <is>
        <t>Предоставление субсидий  бюджетным, автономным учреждениям и иным некоммерческим организациям</t>
      </is>
    </nc>
  </rcc>
  <rcc rId="546" sId="1">
    <nc r="E136" t="inlineStr">
      <is>
        <t>Предоставление субсидий  бюджетным, автономным учреждениям и иным некоммерческим организациям</t>
      </is>
    </nc>
  </rcc>
  <rcc rId="547" sId="1">
    <nc r="E138" t="inlineStr">
      <is>
        <t>Предоставление субсидий  бюджетным, автономным учреждениям и иным некоммерческим организациям</t>
      </is>
    </nc>
  </rcc>
  <rcc rId="548" sId="1">
    <nc r="E140" t="inlineStr">
      <is>
        <t>Предоставление субсидий  бюджетным, автономным учреждениям и иным некоммерческим организациям</t>
      </is>
    </nc>
  </rcc>
  <rcc rId="549" sId="1">
    <nc r="E133"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(Благоустройство территории Бабинского ДК - филиала МБУК «Старицкий ДК им. Я.С. Потапова» Старицкого муниципального округа Тверской области)</t>
      </is>
    </nc>
  </rcc>
  <rcc rId="550" sId="1">
    <nc r="E135"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(Благоустройство территории Орешкинского ДК - филиала МБУК «Старицкий ДК им. Я.С. Потапова» Старицкого муниципального округа Тверской области)</t>
      </is>
    </nc>
  </rcc>
  <rcc rId="551" sId="1">
    <nc r="E137"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(Текущий ремонт фасада МБУК «СДК», расположенного по адресу: Тверская область, г. Старица, ул. Володарского, д.4)</t>
      </is>
    </nc>
  </rcc>
  <rcc rId="552" sId="1">
    <nc r="E139"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(Текущий ремонт здания Юрьевского Дома культуры – филиала МБУК «Старицкий ДК» по адресу: Тверская область, д. Юрьевское ул. Центральная, д. 54)</t>
      </is>
    </nc>
  </rcc>
  <rcc rId="553" sId="1" numFmtId="4">
    <nc r="F140">
      <v>204.5</v>
    </nc>
  </rcc>
  <rcc rId="554" sId="1" numFmtId="4">
    <nc r="G140">
      <v>0</v>
    </nc>
  </rcc>
  <rcc rId="555" sId="1" numFmtId="4">
    <nc r="H140">
      <v>0</v>
    </nc>
  </rcc>
  <rcc rId="556" sId="1">
    <nc r="F139">
      <f>F140</f>
    </nc>
  </rcc>
  <rcc rId="557" sId="1">
    <nc r="G139">
      <f>G140</f>
    </nc>
  </rcc>
  <rcc rId="558" sId="1">
    <nc r="H139">
      <f>H140</f>
    </nc>
  </rcc>
  <rcc rId="559" sId="1" numFmtId="4">
    <nc r="F138">
      <v>324.3</v>
    </nc>
  </rcc>
  <rcc rId="560" sId="1" numFmtId="4">
    <nc r="G138">
      <v>0</v>
    </nc>
  </rcc>
  <rcc rId="561" sId="1" numFmtId="4">
    <nc r="H138">
      <v>0</v>
    </nc>
  </rcc>
  <rcc rId="562" sId="1">
    <nc r="F137">
      <f>F138</f>
    </nc>
  </rcc>
  <rcc rId="563" sId="1">
    <nc r="G137">
      <f>G138</f>
    </nc>
  </rcc>
  <rcc rId="564" sId="1">
    <nc r="H137">
      <f>H138</f>
    </nc>
  </rcc>
  <rcc rId="565" sId="1" numFmtId="4">
    <nc r="F136">
      <v>240</v>
    </nc>
  </rcc>
  <rcc rId="566" sId="1" numFmtId="4">
    <nc r="G136">
      <v>0</v>
    </nc>
  </rcc>
  <rcc rId="567" sId="1" numFmtId="4">
    <nc r="H136">
      <v>0</v>
    </nc>
  </rcc>
  <rcc rId="568" sId="1">
    <nc r="F135">
      <f>F136</f>
    </nc>
  </rcc>
  <rcc rId="569" sId="1">
    <nc r="G135">
      <f>G136</f>
    </nc>
  </rcc>
  <rcc rId="570" sId="1">
    <nc r="H135">
      <f>H136</f>
    </nc>
  </rcc>
  <rcc rId="571" sId="1" numFmtId="4">
    <nc r="F134">
      <v>240</v>
    </nc>
  </rcc>
  <rcc rId="572" sId="1" numFmtId="4">
    <nc r="G134">
      <v>0</v>
    </nc>
  </rcc>
  <rcc rId="573" sId="1" numFmtId="4">
    <nc r="H134">
      <v>0</v>
    </nc>
  </rcc>
  <rcc rId="574" sId="1">
    <nc r="F133">
      <f>F134</f>
    </nc>
  </rcc>
  <rcc rId="575" sId="1">
    <nc r="G133">
      <f>G134</f>
    </nc>
  </rcc>
  <rcc rId="576" sId="1">
    <nc r="H133">
      <f>H134</f>
    </nc>
  </rcc>
  <rcc rId="577" sId="1" numFmtId="4">
    <nc r="F132">
      <v>540</v>
    </nc>
  </rcc>
  <rcc rId="578" sId="1" numFmtId="4">
    <nc r="G132">
      <v>0</v>
    </nc>
  </rcc>
  <rcc rId="579" sId="1" numFmtId="4">
    <nc r="H132">
      <v>0</v>
    </nc>
  </rcc>
  <rcc rId="580" sId="1">
    <nc r="F131">
      <f>F132</f>
    </nc>
  </rcc>
  <rcc rId="581" sId="1">
    <nc r="G131">
      <f>G132</f>
    </nc>
  </rcc>
  <rcc rId="582" sId="1">
    <nc r="H131">
      <f>H132</f>
    </nc>
  </rcc>
  <rcc rId="583" sId="1">
    <oc r="F122">
      <f>F128+F125+F123+F130+#REF!+F132+#REF!</f>
    </oc>
    <nc r="F122">
      <f>F127+F125+F123+F129+F131+F133+F135+F137+F139</f>
    </nc>
  </rcc>
  <rcc rId="584" sId="1">
    <oc r="G122">
      <f>G128+G125+G123+G130+#REF!+G132+#REF!</f>
    </oc>
    <nc r="G122">
      <f>G127+G125+G123+G129+G131+G133+G135+G137+G139</f>
    </nc>
  </rcc>
  <rcc rId="585" sId="1">
    <oc r="H122">
      <f>H128+H125+H123+H130+#REF!+H132+#REF!</f>
    </oc>
    <nc r="H122">
      <f>H127+H125+H123+H129+H131+H133+H135+H137+H139</f>
    </nc>
  </rcc>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BC6DABE-E842-47C3-8CB1-7FD741468AD1}" action="delete"/>
  <rdn rId="0" localSheetId="1" customView="1" name="Z_DBC6DABE_E842_47C3_8CB1_7FD741468AD1_.wvu.FilterData" hidden="1" oldHidden="1">
    <formula>'Приложение 7'!$A$1:$H$577</formula>
  </rdn>
  <rcv guid="{DBC6DABE-E842-47C3-8CB1-7FD741468AD1}" action="add"/>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59" sId="1" numFmtId="4">
    <nc r="F143">
      <v>717.5</v>
    </nc>
  </rcc>
  <rcc rId="760" sId="1" numFmtId="4">
    <nc r="G143">
      <v>0</v>
    </nc>
  </rcc>
  <rcc rId="761" sId="1" numFmtId="4">
    <nc r="H143">
      <v>0</v>
    </nc>
  </rcc>
  <rrc rId="762" sId="1" ref="A144:XFD144" action="deleteRow">
    <undo index="1" exp="ref" v="1" dr="H144" r="H141" sId="1"/>
    <undo index="1" exp="ref" v="1" dr="G144" r="G141" sId="1"/>
    <undo index="1" exp="ref" v="1" dr="F144" r="F141" sId="1"/>
    <rfmt sheetId="1" xfDxf="1" sqref="A144:XFD144" start="0" length="0"/>
    <rcc rId="0" sId="1" dxf="1">
      <nc r="A144" t="inlineStr">
        <is>
          <t>022A155195</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fmt sheetId="1" sqref="B144" start="0" length="0">
      <dxf>
        <font>
          <sz val="10"/>
          <color theme="1"/>
          <name val="Times New Roman"/>
          <scheme val="none"/>
        </font>
        <alignment horizontal="center" vertical="top" readingOrder="0"/>
        <border outline="0">
          <left style="thin">
            <color indexed="64"/>
          </left>
          <right style="thin">
            <color indexed="64"/>
          </right>
          <top style="thin">
            <color indexed="64"/>
          </top>
        </border>
      </dxf>
    </rfmt>
    <rfmt sheetId="1" sqref="C144" start="0" length="0">
      <dxf>
        <font>
          <sz val="10"/>
          <color theme="1"/>
          <name val="Times New Roman"/>
          <scheme val="none"/>
        </font>
        <alignment horizontal="center" vertical="top" readingOrder="0"/>
        <border outline="0">
          <left style="thin">
            <color indexed="64"/>
          </left>
          <right style="thin">
            <color indexed="64"/>
          </right>
          <top style="thin">
            <color indexed="64"/>
          </top>
        </border>
      </dxf>
    </rfmt>
    <rfmt sheetId="1" sqref="D144"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rder>
      </dxf>
    </rfmt>
    <rcc rId="0" sId="1" dxf="1">
      <nc r="E144" t="inlineStr">
        <is>
          <t>Расходы на государственную поддержку отрасли культуры (в части приобретения музыкальных инструментов, оборудования и материалов для детских школ искусств по видам искусств)</t>
        </is>
      </nc>
      <ndxf>
        <font>
          <sz val="10"/>
          <color auto="1"/>
          <name val="Times New Roman"/>
          <scheme val="none"/>
        </font>
        <fill>
          <patternFill patternType="solid">
            <bgColor theme="0"/>
          </patternFill>
        </fill>
        <alignment horizontal="left" vertical="top" wrapText="1" readingOrder="0"/>
        <border outline="0">
          <left style="thin">
            <color indexed="64"/>
          </left>
          <right style="thin">
            <color indexed="64"/>
          </right>
          <top style="thin">
            <color indexed="64"/>
          </top>
          <bottom style="thin">
            <color indexed="64"/>
          </bottom>
        </border>
      </ndxf>
    </rcc>
    <rcc rId="0" sId="1" dxf="1">
      <nc r="F144">
        <f>F145</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G144">
        <f>G145</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H144">
        <f>H145</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rc>
  <rrc rId="763" sId="1" ref="A144:XFD144" action="deleteRow">
    <rfmt sheetId="1" xfDxf="1" sqref="A144:XFD144" start="0" length="0"/>
    <rcc rId="0" sId="1" dxf="1">
      <nc r="A144" t="inlineStr">
        <is>
          <t>022A155195</t>
        </is>
      </nc>
      <ndxf>
        <font>
          <sz val="10"/>
          <color theme="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ndxf>
    </rcc>
    <rcc rId="0" sId="1" dxf="1">
      <nc r="B144">
        <v>600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144">
        <v>565</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144" t="inlineStr">
        <is>
          <t>0703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144" t="inlineStr">
        <is>
          <t>Предоставление субсидий  бюджетным, автономным учреждениям и иным некоммерческим организациям</t>
        </is>
      </nc>
      <ndxf>
        <font>
          <sz val="10"/>
          <color theme="1"/>
          <name val="Times New Roman"/>
          <scheme val="none"/>
        </font>
        <fill>
          <patternFill patternType="solid">
            <bgColor theme="0"/>
          </patternFill>
        </fill>
        <alignment horizontal="left" vertical="top" wrapText="1" readingOrder="0"/>
        <border outline="0">
          <left style="thin">
            <color indexed="64"/>
          </left>
          <right style="thin">
            <color indexed="64"/>
          </right>
          <top style="thin">
            <color indexed="64"/>
          </top>
          <bottom style="thin">
            <color indexed="64"/>
          </bottom>
        </border>
      </ndxf>
    </rcc>
    <rfmt sheetId="1" sqref="F144"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G144"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H144"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rc>
  <rcc rId="764" sId="1">
    <oc r="F141">
      <f>F142+#REF!</f>
    </oc>
    <nc r="F141">
      <f>F142</f>
    </nc>
  </rcc>
  <rcc rId="765" sId="1">
    <oc r="G141">
      <f>G142+#REF!</f>
    </oc>
    <nc r="G141">
      <f>G142</f>
    </nc>
  </rcc>
  <rcc rId="766" sId="1">
    <oc r="H141">
      <f>H142+#REF!</f>
    </oc>
    <nc r="H141">
      <f>H142</f>
    </nc>
  </rcc>
  <rcc rId="767" sId="1" numFmtId="4">
    <nc r="F146">
      <v>2.2999999999999998</v>
    </nc>
  </rcc>
  <rcc rId="768" sId="1" numFmtId="4">
    <nc r="G146">
      <v>0</v>
    </nc>
  </rcc>
  <rcc rId="769" sId="1" numFmtId="4">
    <nc r="H146">
      <v>0</v>
    </nc>
  </rcc>
  <rcc rId="770" sId="1" numFmtId="4">
    <nc r="F148">
      <v>1.4</v>
    </nc>
  </rcc>
  <rcc rId="771" sId="1" numFmtId="4">
    <nc r="G148">
      <v>0</v>
    </nc>
  </rcc>
  <rcc rId="772" sId="1" numFmtId="4">
    <nc r="H148">
      <v>0</v>
    </nc>
  </rcc>
  <rrc rId="773" sId="1" ref="A149:XFD149" action="deleteRow">
    <undo index="5" exp="ref" v="1" dr="H149" r="H121" sId="1"/>
    <undo index="5" exp="ref" v="1" dr="G149" r="G121" sId="1"/>
    <undo index="5" exp="ref" v="1" dr="F149" r="F121" sId="1"/>
    <rfmt sheetId="1" xfDxf="1" sqref="A149:XFD149" start="0" length="0"/>
    <rcc rId="0" sId="1" dxf="1">
      <nc r="A149" t="inlineStr">
        <is>
          <t>022A300000</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149" start="0" length="0">
      <dxf>
        <font>
          <sz val="10"/>
          <color theme="1"/>
          <name val="Times New Roman"/>
          <scheme val="none"/>
        </font>
        <alignment horizontal="center" vertical="top" readingOrder="0"/>
        <border outline="0">
          <left style="thin">
            <color indexed="64"/>
          </left>
          <right style="thin">
            <color indexed="64"/>
          </right>
          <top style="thin">
            <color indexed="64"/>
          </top>
        </border>
      </dxf>
    </rfmt>
    <rfmt sheetId="1" sqref="C149" start="0" length="0">
      <dxf>
        <font>
          <sz val="10"/>
          <color theme="1"/>
          <name val="Times New Roman"/>
          <scheme val="none"/>
        </font>
        <alignment horizontal="center" vertical="top" readingOrder="0"/>
        <border outline="0">
          <left style="thin">
            <color indexed="64"/>
          </left>
          <right style="thin">
            <color indexed="64"/>
          </right>
          <top style="thin">
            <color indexed="64"/>
          </top>
        </border>
      </dxf>
    </rfmt>
    <rfmt sheetId="1" sqref="D149"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rder>
      </dxf>
    </rfmt>
    <rcc rId="0" sId="1" dxf="1">
      <nc r="E149" t="inlineStr">
        <is>
          <t>Задача "Реализация регионального проекта "Цифровая культура" в рамках национального проекта "Культура"</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149">
        <f>F150</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149">
        <f>G150</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149">
        <f>H150</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774" sId="1" ref="A149:XFD149" action="deleteRow">
    <rfmt sheetId="1" xfDxf="1" sqref="A149:XFD149" start="0" length="0"/>
    <rcc rId="0" sId="1" dxf="1">
      <nc r="A149" t="inlineStr">
        <is>
          <t>022A354530</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149" start="0" length="0">
      <dxf>
        <font>
          <sz val="10"/>
          <color theme="1"/>
          <name val="Times New Roman"/>
          <scheme val="none"/>
        </font>
        <alignment horizontal="center" vertical="top" readingOrder="0"/>
        <border outline="0">
          <left style="thin">
            <color indexed="64"/>
          </left>
          <right style="thin">
            <color indexed="64"/>
          </right>
          <top style="thin">
            <color indexed="64"/>
          </top>
        </border>
      </dxf>
    </rfmt>
    <rfmt sheetId="1" sqref="C149" start="0" length="0">
      <dxf>
        <font>
          <sz val="10"/>
          <color theme="1"/>
          <name val="Times New Roman"/>
          <scheme val="none"/>
        </font>
        <alignment horizontal="center" vertical="top" readingOrder="0"/>
        <border outline="0">
          <left style="thin">
            <color indexed="64"/>
          </left>
          <right style="thin">
            <color indexed="64"/>
          </right>
          <top style="thin">
            <color indexed="64"/>
          </top>
        </border>
      </dxf>
    </rfmt>
    <rfmt sheetId="1" sqref="D149"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rder>
      </dxf>
    </rfmt>
    <rcc rId="0" sId="1" dxf="1">
      <nc r="E149" t="inlineStr">
        <is>
          <t>Создание виртуальных концертных залов</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149">
        <f>F150</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149">
        <f>G150</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149">
        <f>H150</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775" sId="1" ref="A149:XFD149" action="deleteRow">
    <rfmt sheetId="1" xfDxf="1" sqref="A149:XFD149" start="0" length="0"/>
    <rcc rId="0" sId="1" dxf="1">
      <nc r="A149" t="inlineStr">
        <is>
          <t>022A354530</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149">
        <v>600</v>
      </nc>
      <ndxf>
        <font>
          <sz val="10"/>
          <color theme="1"/>
          <name val="Times New Roman"/>
          <scheme val="none"/>
        </font>
        <alignment horizontal="center" vertical="top" readingOrder="0"/>
        <border outline="0">
          <left style="thin">
            <color indexed="64"/>
          </left>
          <right style="thin">
            <color indexed="64"/>
          </right>
          <top style="thin">
            <color indexed="64"/>
          </top>
        </border>
      </ndxf>
    </rcc>
    <rcc rId="0" sId="1" dxf="1">
      <nc r="C149">
        <v>565</v>
      </nc>
      <ndxf>
        <font>
          <sz val="10"/>
          <color theme="1"/>
          <name val="Times New Roman"/>
          <scheme val="none"/>
        </font>
        <alignment horizontal="center" vertical="top" readingOrder="0"/>
        <border outline="0">
          <left style="thin">
            <color indexed="64"/>
          </left>
          <right style="thin">
            <color indexed="64"/>
          </right>
          <top style="thin">
            <color indexed="64"/>
          </top>
        </border>
      </ndxf>
    </rcc>
    <rcc rId="0" sId="1" dxf="1">
      <nc r="D149" t="inlineStr">
        <is>
          <t>0703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rder>
      </ndxf>
    </rcc>
    <rcc rId="0" sId="1" dxf="1">
      <nc r="E149" t="inlineStr">
        <is>
          <t>Предоставление субсидий  бюджетным, автономным учреждениям и иным некоммерческим организациям</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149"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149"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149"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776" sId="1">
    <oc r="F121">
      <f>F122+F144+F141+#REF!</f>
    </oc>
    <nc r="F121">
      <f>F122+F144+F141</f>
    </nc>
  </rcc>
  <rcc rId="777" sId="1">
    <oc r="G121">
      <f>G122+G144+G141+#REF!</f>
    </oc>
    <nc r="G121">
      <f>G122+G144+G141</f>
    </nc>
  </rcc>
  <rcc rId="778" sId="1">
    <oc r="H121">
      <f>H122+H144+H141+#REF!</f>
    </oc>
    <nc r="H121">
      <f>H122+H144+H141</f>
    </nc>
  </rcc>
  <rrc rId="779" sId="1" ref="A225:XFD225" action="insertRow"/>
  <rcc rId="780" sId="1">
    <nc r="A225" t="inlineStr">
      <is>
        <t>054012001Г</t>
      </is>
    </nc>
  </rcc>
  <rcc rId="781" sId="1">
    <nc r="B225">
      <v>600</v>
    </nc>
  </rcc>
  <rcc rId="782" sId="1">
    <nc r="C225">
      <v>565</v>
    </nc>
  </rcc>
  <rcc rId="783" sId="1">
    <nc r="D225" t="inlineStr">
      <is>
        <t>0801</t>
      </is>
    </nc>
  </rcc>
  <rcc rId="784" sId="1" odxf="1" dxf="1">
    <nc r="E225" t="inlineStr">
      <is>
        <t>Предоставление субсидий бюджетным, автономным учреждениям и иным некоммерческим организациям</t>
      </is>
    </nc>
    <odxf>
      <fill>
        <patternFill patternType="solid">
          <bgColor theme="0"/>
        </patternFill>
      </fill>
    </odxf>
    <ndxf>
      <fill>
        <patternFill patternType="none">
          <bgColor indexed="65"/>
        </patternFill>
      </fill>
    </ndxf>
  </rcc>
  <rcc rId="785" sId="1" numFmtId="4">
    <nc r="F225">
      <v>11.5</v>
    </nc>
  </rcc>
  <rcc rId="786" sId="1" numFmtId="4">
    <nc r="G225">
      <v>0</v>
    </nc>
  </rcc>
  <rcc rId="787" sId="1" numFmtId="4">
    <nc r="H225">
      <v>0</v>
    </nc>
  </rcc>
  <rcc rId="788" sId="1">
    <oc r="F224">
      <f>F226+F227</f>
    </oc>
    <nc r="F224">
      <f>F226+F227+F225</f>
    </nc>
  </rcc>
  <rcc rId="789" sId="1">
    <oc r="G224">
      <f>G226+G227</f>
    </oc>
    <nc r="G224">
      <f>G226+G227+G225</f>
    </nc>
  </rcc>
  <rcc rId="790" sId="1">
    <oc r="H224">
      <f>H226+H227</f>
    </oc>
    <nc r="H224">
      <f>H226+H227+H225</f>
    </nc>
  </rcc>
  <rrc rId="791" sId="1" ref="A239:XFD239" action="insertRow"/>
  <rrc rId="792" sId="1" ref="A239:XFD239" action="insertRow"/>
  <rcc rId="793" sId="1">
    <nc r="A239" t="inlineStr">
      <is>
        <t>055012006В</t>
      </is>
    </nc>
  </rcc>
  <rcc rId="794" sId="1">
    <nc r="A240" t="inlineStr">
      <is>
        <t>055012006В</t>
      </is>
    </nc>
  </rcc>
  <rcc rId="795" sId="1">
    <nc r="B240">
      <v>600</v>
    </nc>
  </rcc>
  <rcc rId="796" sId="1">
    <nc r="C240">
      <v>565</v>
    </nc>
  </rcc>
  <rcc rId="797" sId="1">
    <nc r="D240" t="inlineStr">
      <is>
        <t>0801</t>
      </is>
    </nc>
  </rcc>
  <rcc rId="798" sId="1">
    <nc r="E240" t="inlineStr">
      <is>
        <t>Предоставление субсидий бюджетным, автономным учреждениям и иным некоммерческим организациям</t>
      </is>
    </nc>
  </rcc>
  <rcc rId="799" sId="1">
    <nc r="E239" t="inlineStr">
      <is>
        <t>Оборудование объектов (территорий) муниципальных учреждений культуры в соответствии с требованиями антитеррористической защищенностью</t>
      </is>
    </nc>
  </rcc>
  <rcc rId="800" sId="1" numFmtId="4">
    <nc r="F240">
      <v>98.5</v>
    </nc>
  </rcc>
  <rcc rId="801" sId="1" numFmtId="4">
    <nc r="G240">
      <v>0</v>
    </nc>
  </rcc>
  <rcc rId="802" sId="1" numFmtId="4">
    <nc r="H240">
      <v>0</v>
    </nc>
  </rcc>
  <rcc rId="803" sId="1">
    <nc r="F239">
      <f>F240</f>
    </nc>
  </rcc>
  <rcc rId="804" sId="1">
    <nc r="G239">
      <f>G240</f>
    </nc>
  </rcc>
  <rcc rId="805" sId="1">
    <nc r="H239">
      <f>H240</f>
    </nc>
  </rcc>
  <rcc rId="806" sId="1">
    <oc r="F233">
      <f>F234+F236+F243+F241+F249+F247</f>
    </oc>
    <nc r="F233">
      <f>F234+F236+F243+F241+F249+F247+F239</f>
    </nc>
  </rcc>
  <rcc rId="807" sId="1">
    <oc r="G233">
      <f>G234+G236+G243+G241+G249+G247</f>
    </oc>
    <nc r="G233">
      <f>G234+G236+G243+G241+G249+G247+G239</f>
    </nc>
  </rcc>
  <rcc rId="808" sId="1">
    <oc r="H233">
      <f>H234+H236+H243+H241+H249+H247</f>
    </oc>
    <nc r="H233">
      <f>H234+H236+H243+H241+H249+H247+H239</f>
    </nc>
  </rcc>
  <rcc rId="809" sId="1" numFmtId="4">
    <nc r="F251">
      <v>188</v>
    </nc>
  </rcc>
  <rcc rId="810" sId="1" numFmtId="4">
    <nc r="G251">
      <v>188</v>
    </nc>
  </rcc>
  <rcc rId="811" sId="1" numFmtId="4">
    <nc r="H251">
      <v>188</v>
    </nc>
  </rcc>
  <rrc rId="812" sId="1" ref="A254:XFD254" action="insertRow"/>
  <rrc rId="813" sId="1" ref="A254:XFD254" action="insertRow"/>
  <rm rId="814" sheetId="1" source="A258:H258" destination="A254:H254" sourceSheetId="1">
    <rfmt sheetId="1" sqref="A254" start="0" length="0">
      <dxf>
        <font>
          <sz val="10"/>
          <color auto="1"/>
          <name val="Times New Roman"/>
          <scheme val="none"/>
        </font>
        <numFmt numFmtId="30" formatCode="@"/>
        <fill>
          <patternFill patternType="solid">
            <bgColor theme="0"/>
          </patternFill>
        </fill>
        <alignment horizontal="center" vertical="top" readingOrder="0"/>
        <border outline="0">
          <left style="thin">
            <color indexed="64"/>
          </left>
          <right style="thin">
            <color indexed="64"/>
          </right>
          <top style="thin">
            <color indexed="64"/>
          </top>
          <bottom style="thin">
            <color indexed="64"/>
          </bottom>
        </border>
      </dxf>
    </rfmt>
    <rfmt sheetId="1" sqref="B254"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254"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254"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fmt sheetId="1" sqref="E254" start="0" length="0">
      <dxf>
        <font>
          <sz val="10"/>
          <color theme="1"/>
          <name val="Times New Roman"/>
          <scheme val="none"/>
        </font>
        <fill>
          <patternFill patternType="solid">
            <bgColor theme="0"/>
          </patternFill>
        </fill>
        <alignment horizontal="left" vertical="center" wrapText="1" readingOrder="0"/>
        <border outline="0">
          <left style="thin">
            <color indexed="64"/>
          </left>
          <right style="thin">
            <color indexed="64"/>
          </right>
          <top style="thin">
            <color indexed="64"/>
          </top>
          <bottom style="thin">
            <color indexed="64"/>
          </bottom>
        </border>
      </dxf>
    </rfmt>
    <rfmt sheetId="1" sqref="F254"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G254"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H254"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m>
  <rrc rId="815" sId="1" ref="A258:XFD258" action="deleteRow">
    <rfmt sheetId="1" xfDxf="1" sqref="A258:XFD258" start="0" length="0"/>
  </rrc>
  <rcc rId="816" sId="1">
    <nc r="A255" t="inlineStr">
      <is>
        <t>055022002Г</t>
      </is>
    </nc>
  </rcc>
  <rcc rId="817" sId="1">
    <nc r="B255">
      <v>600</v>
    </nc>
  </rcc>
  <rcc rId="818" sId="1" odxf="1" dxf="1">
    <nc r="E255" t="inlineStr">
      <is>
        <t>Предоставление субсидий бюджетным, автономным учреждениям и иным некоммерческим организациям</t>
      </is>
    </nc>
    <odxf>
      <fill>
        <patternFill patternType="solid">
          <bgColor theme="0"/>
        </patternFill>
      </fill>
      <alignment horizontal="left" vertical="center" readingOrder="0"/>
    </odxf>
    <ndxf>
      <fill>
        <patternFill patternType="none">
          <bgColor indexed="65"/>
        </patternFill>
      </fill>
      <alignment horizontal="general" vertical="top" readingOrder="0"/>
    </ndxf>
  </rcc>
  <rcc rId="819" sId="1">
    <oc r="C254">
      <v>575</v>
    </oc>
    <nc r="C254">
      <v>565</v>
    </nc>
  </rcc>
  <rcc rId="820" sId="1">
    <nc r="C255">
      <v>565</v>
    </nc>
  </rcc>
  <rcc rId="821" sId="1">
    <nc r="D255" t="inlineStr">
      <is>
        <t>0801</t>
      </is>
    </nc>
  </rcc>
  <rcc rId="822" sId="1" numFmtId="4">
    <nc r="F255">
      <v>17</v>
    </nc>
  </rcc>
  <rcc rId="823" sId="1" numFmtId="4">
    <nc r="G255">
      <v>0</v>
    </nc>
  </rcc>
  <rcc rId="824" sId="1" numFmtId="4">
    <nc r="H255">
      <v>0</v>
    </nc>
  </rcc>
  <rcc rId="825" sId="1">
    <oc r="F253">
      <f>F256+F257+F254</f>
    </oc>
    <nc r="F253">
      <f>F256+F257+F254+F255</f>
    </nc>
  </rcc>
  <rcc rId="826" sId="1">
    <oc r="G253">
      <f>G256+G257+G254</f>
    </oc>
    <nc r="G253">
      <f>G256+G257+G254+G255</f>
    </nc>
  </rcc>
  <rcc rId="827" sId="1">
    <oc r="H253">
      <f>H256+H257+H254</f>
    </oc>
    <nc r="H253">
      <f>H256+H257+H254+H255</f>
    </nc>
  </rcc>
  <rrc rId="828" sId="1" ref="A262:XFD262" action="insertRow"/>
  <rrc rId="829" sId="1" ref="A262:XFD262" action="insertRow"/>
  <rcc rId="830" sId="1">
    <nc r="A262" t="inlineStr">
      <is>
        <t>056012002В</t>
      </is>
    </nc>
  </rcc>
  <rcc rId="831" sId="1">
    <nc r="A263" t="inlineStr">
      <is>
        <t>056012002В</t>
      </is>
    </nc>
  </rcc>
  <rcc rId="832" sId="1">
    <nc r="B263">
      <v>600</v>
    </nc>
  </rcc>
  <rcc rId="833" sId="1">
    <nc r="C263">
      <v>565</v>
    </nc>
  </rcc>
  <rcc rId="834" sId="1">
    <nc r="D263" t="inlineStr">
      <is>
        <t>0801</t>
      </is>
    </nc>
  </rcc>
  <rcc rId="835" sId="1">
    <nc r="E263" t="inlineStr">
      <is>
        <t>Предоставление субсидий бюджетным, автономным учреждениям и иным некоммерческим организациям</t>
      </is>
    </nc>
  </rcc>
  <rcc rId="836" sId="1">
    <nc r="E262" t="inlineStr">
      <is>
        <t>Установка и модернизация системы первичных мер пожарной безопасности в муниципальных учреждениях культуры</t>
      </is>
    </nc>
  </rcc>
  <rcc rId="837" sId="1" numFmtId="4">
    <nc r="F263">
      <v>355.3</v>
    </nc>
  </rcc>
  <rcc rId="838" sId="1" numFmtId="4">
    <nc r="G263">
      <v>0</v>
    </nc>
  </rcc>
  <rcc rId="839" sId="1" numFmtId="4">
    <nc r="H263">
      <v>0</v>
    </nc>
  </rcc>
  <rcc rId="840" sId="1">
    <nc r="F262">
      <f>F263</f>
    </nc>
  </rcc>
  <rcc rId="841" sId="1">
    <nc r="G262">
      <f>G263</f>
    </nc>
  </rcc>
  <rcc rId="842" sId="1">
    <nc r="H262">
      <f>H263</f>
    </nc>
  </rcc>
  <rcc rId="843" sId="1">
    <oc r="F259">
      <f>F260+F264+F268+F271+F277+F273</f>
    </oc>
    <nc r="F259">
      <f>F260+F264+F268+F271+F277+F273+F262</f>
    </nc>
  </rcc>
  <rcc rId="844" sId="1">
    <oc r="G259">
      <f>G260+G264+G268+G271+G277+G273</f>
    </oc>
    <nc r="G259">
      <f>G260+G264+G268+G271+G277+G273+G262</f>
    </nc>
  </rcc>
  <rcc rId="845" sId="1">
    <oc r="H259">
      <f>H260+H264+H268+H271+H277+H273</f>
    </oc>
    <nc r="H259">
      <f>H260+H264+H268+H271+H277+H273+H262</f>
    </nc>
  </rcc>
  <rcc rId="846" sId="1" numFmtId="4">
    <nc r="F270">
      <v>654.29999999999995</v>
    </nc>
  </rcc>
  <rcc rId="847" sId="1" numFmtId="4">
    <nc r="G270">
      <v>654.29999999999995</v>
    </nc>
  </rcc>
  <rcc rId="848" sId="1" numFmtId="4">
    <nc r="H270">
      <v>654.29999999999995</v>
    </nc>
  </rcc>
  <rrc rId="849" sId="1" ref="A274:XFD274" action="insertRow"/>
  <rcc rId="850" sId="1">
    <nc r="A274" t="inlineStr">
      <is>
        <t>056012008Г</t>
      </is>
    </nc>
  </rcc>
  <rcc rId="851" sId="1">
    <nc r="B274">
      <v>600</v>
    </nc>
  </rcc>
  <rcc rId="852" sId="1">
    <nc r="C274">
      <v>565</v>
    </nc>
  </rcc>
  <rcc rId="853" sId="1">
    <nc r="D274" t="inlineStr">
      <is>
        <t>0801</t>
      </is>
    </nc>
  </rcc>
  <rcc rId="854" sId="1">
    <nc r="E274" t="inlineStr">
      <is>
        <t>Предоставление субсидий бюджетным, автономным учреждениям и иным некоммерческим организациям</t>
      </is>
    </nc>
  </rcc>
  <rcc rId="855" sId="1" numFmtId="4">
    <nc r="F274">
      <v>42</v>
    </nc>
  </rcc>
  <rcc rId="856" sId="1" numFmtId="4">
    <nc r="G274">
      <v>0</v>
    </nc>
  </rcc>
  <rcc rId="857" sId="1" numFmtId="4">
    <nc r="H274">
      <v>0</v>
    </nc>
  </rcc>
  <rcc rId="858" sId="1">
    <oc r="F273">
      <f>F275+F276+F277</f>
    </oc>
    <nc r="F273">
      <f>F275+F276+F277+F274</f>
    </nc>
  </rcc>
  <rcc rId="859" sId="1">
    <oc r="G273">
      <f>G275+G276+G277</f>
    </oc>
    <nc r="G273">
      <f>G275+G276+G277+G274</f>
    </nc>
  </rcc>
  <rcc rId="860" sId="1">
    <oc r="H273">
      <f>H275+H276+H277</f>
    </oc>
    <nc r="H273">
      <f>H275+H276+H277+H274</f>
    </nc>
  </rcc>
  <rcc rId="861" sId="1" numFmtId="4">
    <nc r="F152">
      <v>1642.8</v>
    </nc>
  </rcc>
  <rcc rId="862" sId="1" numFmtId="4">
    <nc r="G152">
      <v>1642.8</v>
    </nc>
  </rcc>
  <rcc rId="863" sId="1" numFmtId="4">
    <nc r="H152">
      <v>1642.8</v>
    </nc>
  </rcc>
  <rcc rId="864" sId="1" numFmtId="4">
    <nc r="F153">
      <v>62.4</v>
    </nc>
  </rcc>
  <rcc rId="865" sId="1" numFmtId="4">
    <nc r="G153">
      <v>62.4</v>
    </nc>
  </rcc>
  <rcc rId="866" sId="1" numFmtId="4">
    <nc r="H153">
      <v>62.4</v>
    </nc>
  </rcc>
  <rrc rId="867" sId="1" ref="A552:XFD552" action="insertRow"/>
  <rrc rId="868" sId="1" ref="A552:XFD552" action="insertRow"/>
  <rcc rId="869" sId="1">
    <nc r="A552" t="inlineStr">
      <is>
        <t>083022001Б</t>
      </is>
    </nc>
  </rcc>
  <rcc rId="870" sId="1">
    <nc r="A553" t="inlineStr">
      <is>
        <t>083022001Б</t>
      </is>
    </nc>
  </rcc>
  <rcc rId="871" sId="1">
    <nc r="B553">
      <v>200</v>
    </nc>
  </rcc>
  <rcc rId="872" sId="1">
    <nc r="C553">
      <v>565</v>
    </nc>
  </rcc>
  <rcc rId="873" sId="1">
    <nc r="D553">
      <v>801</v>
    </nc>
  </rcc>
  <rfmt sheetId="1" sqref="B553:D553" start="0" length="2147483647">
    <dxf>
      <font>
        <sz val="10"/>
      </font>
    </dxf>
  </rfmt>
  <rfmt sheetId="1" sqref="B553:D553">
    <dxf>
      <alignment vertical="top" readingOrder="0"/>
    </dxf>
  </rfmt>
  <rfmt sheetId="1" sqref="B553:D553">
    <dxf>
      <alignment vertical="center" readingOrder="0"/>
    </dxf>
  </rfmt>
  <rfmt sheetId="1" sqref="B553:D553">
    <dxf>
      <alignment vertical="top" readingOrder="0"/>
    </dxf>
  </rfmt>
  <rfmt sheetId="1" sqref="B553:D553">
    <dxf>
      <alignment horizontal="center" readingOrder="0"/>
    </dxf>
  </rfmt>
  <rcc rId="874" sId="1" odxf="1" dxf="1">
    <nc r="E553" t="inlineStr">
      <is>
        <t>Закупка товаров, работ и услуг для обеспечения государственных (муниципальных) нужд</t>
      </is>
    </nc>
    <odxf>
      <font>
        <sz val="10"/>
        <color auto="1"/>
        <name val="Times New Roman"/>
        <scheme val="none"/>
      </font>
      <numFmt numFmtId="165" formatCode="0.0"/>
    </odxf>
    <ndxf>
      <font>
        <sz val="10"/>
        <color auto="1"/>
        <name val="Times New Roman"/>
        <scheme val="none"/>
      </font>
      <numFmt numFmtId="0" formatCode="General"/>
    </ndxf>
  </rcc>
  <rcc rId="875" sId="1">
    <nc r="E552" t="inlineStr">
      <is>
        <t xml:space="preserve">Проведение социально-значимых мероприятий, акций </t>
      </is>
    </nc>
  </rcc>
  <rcc rId="876" sId="1" numFmtId="4">
    <nc r="F553">
      <v>1055</v>
    </nc>
  </rcc>
  <rcc rId="877" sId="1" numFmtId="4">
    <nc r="G553">
      <v>1055</v>
    </nc>
  </rcc>
  <rcc rId="878" sId="1" numFmtId="4">
    <nc r="H553">
      <v>1055</v>
    </nc>
  </rcc>
  <rcc rId="879" sId="1">
    <nc r="F552">
      <f>F553</f>
    </nc>
  </rcc>
  <rcc rId="880" sId="1">
    <nc r="G552">
      <f>G553</f>
    </nc>
  </rcc>
  <rcc rId="881" sId="1">
    <nc r="H552">
      <f>H553</f>
    </nc>
  </rcc>
  <rcc rId="882" sId="1">
    <oc r="F551">
      <f>F554</f>
    </oc>
    <nc r="F551">
      <f>F554+F552</f>
    </nc>
  </rcc>
  <rcc rId="883" sId="1">
    <oc r="G551">
      <f>G554</f>
    </oc>
    <nc r="G551">
      <f>G554+G552</f>
    </nc>
  </rcc>
  <rcc rId="884" sId="1">
    <oc r="H551">
      <f>H554</f>
    </oc>
    <nc r="H551">
      <f>H554+H552</f>
    </nc>
  </rcc>
  <rcv guid="{A195A3B7-C836-442E-87D2-87390B81046D}" action="delete"/>
  <rdn rId="0" localSheetId="1" customView="1" name="Z_A195A3B7_C836_442E_87D2_87390B81046D_.wvu.FilterData" hidden="1" oldHidden="1">
    <formula>'Приложение 7'!$A$1:$H$579</formula>
    <oldFormula>'Приложение 7'!$A$1:$H$579</oldFormula>
  </rdn>
  <rcv guid="{A195A3B7-C836-442E-87D2-87390B81046D}" action="add"/>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43" sId="1" numFmtId="4">
    <nc r="F191">
      <v>61.8</v>
    </nc>
  </rcc>
  <rcc rId="944" sId="1" numFmtId="4">
    <nc r="G191">
      <v>61.8</v>
    </nc>
  </rcc>
  <rcc rId="945" sId="1" numFmtId="4">
    <nc r="F195">
      <v>140.5</v>
    </nc>
  </rcc>
  <rcc rId="946" sId="1" numFmtId="4">
    <nc r="G195">
      <v>140.5</v>
    </nc>
  </rcc>
  <rcc rId="947" sId="1" numFmtId="4">
    <nc r="H195">
      <v>140.5</v>
    </nc>
  </rcc>
  <rcc rId="948" sId="1" numFmtId="4">
    <nc r="F198">
      <v>33</v>
    </nc>
  </rcc>
  <rcc rId="949" sId="1" numFmtId="4">
    <nc r="G198">
      <v>33</v>
    </nc>
  </rcc>
  <rcc rId="950" sId="1" numFmtId="4">
    <nc r="H198">
      <v>33</v>
    </nc>
  </rcc>
  <rcc rId="951" sId="1" numFmtId="4">
    <nc r="F201">
      <v>48.1</v>
    </nc>
  </rcc>
  <rcc rId="952" sId="1" numFmtId="4">
    <nc r="G201">
      <v>48.1</v>
    </nc>
  </rcc>
  <rcc rId="953" sId="1" numFmtId="4">
    <nc r="H201">
      <v>48.1</v>
    </nc>
  </rcc>
  <rcc rId="954" sId="1" numFmtId="4">
    <nc r="F207">
      <v>1033.2</v>
    </nc>
  </rcc>
  <rcc rId="955" sId="1" numFmtId="4">
    <nc r="G207">
      <v>861</v>
    </nc>
  </rcc>
  <rcc rId="956" sId="1" numFmtId="4">
    <nc r="H207">
      <v>281.2</v>
    </nc>
  </rcc>
  <rrc rId="957" sId="1" ref="A204:XFD204" action="deleteRow">
    <undo index="0" exp="ref" v="1" dr="H204" r="H203" sId="1"/>
    <undo index="0" exp="ref" v="1" dr="G204" r="G203" sId="1"/>
    <undo index="0" exp="ref" v="1" dr="F204" r="F203" sId="1"/>
    <rfmt sheetId="1" xfDxf="1" sqref="A204:XFD204" start="0" length="0"/>
    <rcc rId="0" sId="1" dxf="1">
      <nc r="A204" t="inlineStr">
        <is>
          <t>043012004Б</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204" start="0" length="0">
      <dxf>
        <font>
          <sz val="10"/>
          <color theme="1"/>
          <name val="Times New Roman"/>
          <scheme val="none"/>
        </font>
        <alignment horizontal="center" vertical="center" wrapText="1" readingOrder="0"/>
        <border outline="0">
          <left style="thin">
            <color indexed="64"/>
          </left>
          <right style="thin">
            <color indexed="64"/>
          </right>
          <top style="thin">
            <color indexed="64"/>
          </top>
        </border>
      </dxf>
    </rfmt>
    <rfmt sheetId="1" sqref="C204" start="0" length="0">
      <dxf>
        <font>
          <sz val="10"/>
          <color theme="1"/>
          <name val="Times New Roman"/>
          <scheme val="none"/>
        </font>
        <alignment horizontal="center" vertical="center" wrapText="1" readingOrder="0"/>
        <border outline="0">
          <left style="thin">
            <color indexed="64"/>
          </left>
          <right style="thin">
            <color indexed="64"/>
          </right>
          <top style="thin">
            <color indexed="64"/>
          </top>
        </border>
      </dxf>
    </rfmt>
    <rfmt sheetId="1" sqref="D204" start="0" length="0">
      <dxf>
        <font>
          <sz val="10"/>
          <color theme="1"/>
          <name val="Times New Roman"/>
          <scheme val="none"/>
        </font>
        <numFmt numFmtId="30" formatCode="@"/>
        <alignment horizontal="center" vertical="center" wrapText="1" readingOrder="0"/>
        <border outline="0">
          <left style="thin">
            <color indexed="64"/>
          </left>
          <right style="thin">
            <color indexed="64"/>
          </right>
          <top style="thin">
            <color indexed="64"/>
          </top>
        </border>
      </dxf>
    </rfmt>
    <rcc rId="0" sId="1" dxf="1">
      <nc r="E204" t="inlineStr">
        <is>
          <t>Обеспечение мероприятий по решению жилищных проблем молодых семей и молодых специалистов, проживающих в сельской местности на территории Старицкого муниципального округа</t>
        </is>
      </nc>
      <ndxf>
        <font>
          <sz val="10"/>
          <color theme="1"/>
          <name val="Times New Roman"/>
          <scheme val="none"/>
        </font>
        <fill>
          <patternFill patternType="solid">
            <bgColor theme="0"/>
          </patternFill>
        </fill>
        <alignment vertical="top" wrapText="1" readingOrder="0"/>
        <border outline="0">
          <left style="thin">
            <color indexed="64"/>
          </left>
          <right style="thin">
            <color indexed="64"/>
          </right>
          <top style="thin">
            <color indexed="64"/>
          </top>
          <bottom style="thin">
            <color indexed="64"/>
          </bottom>
        </border>
      </ndxf>
    </rcc>
    <rcc rId="0" sId="1" dxf="1">
      <nc r="F204">
        <f>F205</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G204">
        <f>G205</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cc rId="0" sId="1" dxf="1">
      <nc r="H204">
        <f>H205</f>
      </nc>
      <n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ndxf>
    </rcc>
  </rrc>
  <rrc rId="958" sId="1" ref="A204:XFD204" action="deleteRow">
    <rfmt sheetId="1" xfDxf="1" sqref="A204:XFD204" start="0" length="0"/>
    <rcc rId="0" sId="1" dxf="1">
      <nc r="A204" t="inlineStr">
        <is>
          <t>043012004Б</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204">
        <v>300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204">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204" t="inlineStr">
        <is>
          <t>1003</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204" t="inlineStr">
        <is>
          <t>Социальное обеспечение и иные выплаты населению</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204"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G204"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H204"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rc>
  <rcc rId="959" sId="1">
    <oc r="F203">
      <f>#REF!+F204</f>
    </oc>
    <nc r="F203">
      <f>F204</f>
    </nc>
  </rcc>
  <rcc rId="960" sId="1">
    <oc r="G203">
      <f>#REF!+G204</f>
    </oc>
    <nc r="G203">
      <f>G204</f>
    </nc>
  </rcc>
  <rcc rId="961" sId="1">
    <oc r="H203">
      <f>#REF!+H204</f>
    </oc>
    <nc r="H203">
      <f>H204</f>
    </nc>
  </rcc>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984" sId="1" ref="A516:XFD516" action="deleteRow">
    <undo index="5" exp="ref" v="1" dr="H518" r="H507" sId="1"/>
    <undo index="5" exp="ref" v="1" dr="G518" r="G507" sId="1"/>
    <undo index="5" exp="ref" v="1" dr="F518" r="F507" sId="1"/>
    <rfmt sheetId="1" xfDxf="1" sqref="A516:XFD516" start="0" length="0"/>
    <rcc rId="0" sId="1" dxf="1">
      <nc r="A516" t="inlineStr">
        <is>
          <t>08301R0820</t>
        </is>
      </nc>
      <ndxf>
        <font>
          <sz val="10"/>
          <color theme="1"/>
          <name val="Times New Roman"/>
          <scheme val="none"/>
        </font>
        <numFmt numFmtId="30" formatCode="@"/>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1" sqref="B516"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516"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516"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516" t="inlineStr">
        <is>
          <t>Осуществление государственных полномочий по обеспечению благоустроенными жилыми помещениями специализированного жилищного фонда детей-сирот, детей, оставшихся без попечения родителей, лицам из их числа по договорам найма специализированных жилых помещений</t>
        </is>
      </nc>
      <ndxf>
        <font>
          <sz val="10"/>
          <color theme="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1" dxf="1">
      <nc r="F516">
        <f>F517</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516">
        <f>G517</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516">
        <f>H517</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985" sId="1" ref="A516:XFD516" action="deleteRow">
    <rfmt sheetId="1" xfDxf="1" sqref="A516:XFD516" start="0" length="0"/>
    <rcc rId="0" sId="1" dxf="1">
      <nc r="A516" t="inlineStr">
        <is>
          <t>08301R0820</t>
        </is>
      </nc>
      <ndxf>
        <font>
          <sz val="10"/>
          <color theme="1"/>
          <name val="Times New Roman"/>
          <scheme val="none"/>
        </font>
        <numFmt numFmtId="30" formatCode="@"/>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cc rId="0" sId="1" dxf="1">
      <nc r="B516">
        <v>400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516">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516" t="inlineStr">
        <is>
          <t>1004</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516" t="inlineStr">
        <is>
          <t>Капитальные вложения в объекты государственной (муниципальной) собственности</t>
        </is>
      </nc>
      <ndxf>
        <font>
          <sz val="10"/>
          <color theme="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1" sqref="F516"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516"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516"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986" sId="1">
    <oc r="F505">
      <f>F508+F512+F514+#REF!+F506+F510</f>
    </oc>
    <nc r="F505">
      <f>F508+F512+F514+F506+F510</f>
    </nc>
  </rcc>
  <rcc rId="987" sId="1">
    <oc r="G505">
      <f>G508+G512+G514+#REF!+G506+G510</f>
    </oc>
    <nc r="G505">
      <f>G508+G512+G514+G506+G510</f>
    </nc>
  </rcc>
  <rcc rId="988" sId="1">
    <oc r="H505">
      <f>H508+H512+H514+#REF!+H506+H510</f>
    </oc>
    <nc r="H505">
      <f>H508+H512+H514+H506+H510</f>
    </nc>
  </rcc>
  <rcv guid="{A195A3B7-C836-442E-87D2-87390B81046D}" action="delete"/>
  <rdn rId="0" localSheetId="1" customView="1" name="Z_A195A3B7_C836_442E_87D2_87390B81046D_.wvu.FilterData" hidden="1" oldHidden="1">
    <formula>'Приложение 7'!$A$1:$H$544</formula>
    <oldFormula>'Приложение 7'!$A$1:$H$544</oldFormula>
  </rdn>
  <rcv guid="{A195A3B7-C836-442E-87D2-87390B81046D}" action="add"/>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80" sId="1" numFmtId="4">
    <nc r="G451">
      <v>0</v>
    </nc>
  </rcc>
  <rcc rId="1081" sId="1" numFmtId="4">
    <nc r="H451">
      <v>0</v>
    </nc>
  </rcc>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29E56EE2-331E-4A5A-B562-A328A713DA2D}" action="delete"/>
  <rdn rId="0" localSheetId="1" customView="1" name="Z_29E56EE2_331E_4A5A_B562_A328A713DA2D_.wvu.FilterData" hidden="1" oldHidden="1">
    <formula>'Приложение 7'!$A$1:$H$528</formula>
    <oldFormula>'Приложение 7'!$A$1:$H$528</oldFormula>
  </rdn>
  <rcv guid="{29E56EE2-331E-4A5A-B562-A328A713DA2D}" action="add"/>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A195A3B7-C836-442E-87D2-87390B81046D}" action="delete"/>
  <rdn rId="0" localSheetId="1" customView="1" name="Z_A195A3B7_C836_442E_87D2_87390B81046D_.wvu.FilterData" hidden="1" oldHidden="1">
    <formula>'Приложение 7'!$A$1:$H$535</formula>
    <oldFormula>'Приложение 7'!$A$1:$H$535</oldFormula>
  </rdn>
  <rcv guid="{A195A3B7-C836-442E-87D2-87390B81046D}"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 sId="1" numFmtId="4">
    <oc r="G41">
      <v>0</v>
    </oc>
    <nc r="G41">
      <v>185</v>
    </nc>
  </rcc>
  <rcc rId="11" sId="1" numFmtId="4">
    <oc r="H41">
      <v>0</v>
    </oc>
    <nc r="H41">
      <v>185</v>
    </nc>
  </rcc>
  <rcc rId="12" sId="1" numFmtId="4">
    <oc r="G43">
      <v>75734.8</v>
    </oc>
    <nc r="G43">
      <v>75339.8</v>
    </nc>
  </rcc>
  <rcc rId="13" sId="1" numFmtId="4">
    <oc r="H43">
      <v>76378.399999999994</v>
    </oc>
    <nc r="H43">
      <v>75983.399999999994</v>
    </nc>
  </rcc>
  <rcv guid="{D4D03FC2-4B86-462C-9BA4-FBB7C9E97504}" action="delete"/>
  <rdn rId="0" localSheetId="1" customView="1" name="Z_D4D03FC2_4B86_462C_9BA4_FBB7C9E97504_.wvu.FilterData" hidden="1" oldHidden="1">
    <formula>'Приложение 7'!$A$1:$H$619</formula>
  </rdn>
  <rcv guid="{D4D03FC2-4B86-462C-9BA4-FBB7C9E97504}" action="add"/>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68" sId="1" numFmtId="4">
    <nc r="H191">
      <v>61.8</v>
    </nc>
  </rcc>
  <rcc rId="1369" sId="1">
    <oc r="A64" t="inlineStr">
      <is>
        <t>011ЕВ51790</t>
      </is>
    </oc>
    <nc r="A64" t="inlineStr">
      <is>
        <t>011ЕВ00000</t>
      </is>
    </nc>
  </rcc>
  <rcv guid="{DBC6DABE-E842-47C3-8CB1-7FD741468AD1}" action="delete"/>
  <rdn rId="0" localSheetId="1" customView="1" name="Z_DBC6DABE_E842_47C3_8CB1_7FD741468AD1_.wvu.FilterData" hidden="1" oldHidden="1">
    <formula>'Приложение 7'!$A$1:$H$535</formula>
    <oldFormula>'Приложение 7'!$A$1:$H$535</oldFormula>
  </rdn>
  <rcv guid="{DBC6DABE-E842-47C3-8CB1-7FD741468AD1}" action="add"/>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BC6DABE-E842-47C3-8CB1-7FD741468AD1}" action="delete"/>
  <rdn rId="0" localSheetId="1" customView="1" name="Z_DBC6DABE_E842_47C3_8CB1_7FD741468AD1_.wvu.FilterData" hidden="1" oldHidden="1">
    <formula>'Приложение 7'!$A$1:$H$535</formula>
    <oldFormula>'Приложение 7'!$A$1:$H$535</oldFormula>
  </rdn>
  <rcv guid="{DBC6DABE-E842-47C3-8CB1-7FD741468AD1}" action="add"/>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72" sId="1" odxf="1" dxf="1">
    <oc r="E179" t="inlineStr">
      <is>
        <t>Капитальный ремонт фасада здпния МБУ ДО "Спортивнпя школа" в г. Старица Тверской области в осях 1-3</t>
      </is>
    </oc>
    <nc r="E179" t="inlineStr">
      <is>
        <t xml:space="preserve">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фасада здания   МБУДО "Спортивная школа" в г.Старица Тверской области в осях 1-3) </t>
      </is>
    </nc>
    <odxf>
      <fill>
        <patternFill patternType="none">
          <bgColor indexed="65"/>
        </patternFill>
      </fill>
      <alignment vertical="top" readingOrder="0"/>
    </odxf>
    <ndxf>
      <fill>
        <patternFill patternType="solid">
          <bgColor theme="0"/>
        </patternFill>
      </fill>
      <alignment vertical="center" readingOrder="0"/>
    </ndxf>
  </rcc>
  <rcc rId="1373" sId="1" odxf="1" dxf="1">
    <oc r="E181" t="inlineStr">
      <is>
        <t>Капитальный ремонт фасада здпния МБУ ДО "Спортивнпя школа" в г. Старица Тверской области в осях 3-1</t>
      </is>
    </oc>
    <nc r="E181"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фасада здания   МБУДО "Спортивная школа" в г.Старица Тверской области в осях 3-1)</t>
      </is>
    </nc>
    <odxf>
      <font>
        <sz val="10"/>
        <color auto="1"/>
        <name val="Times New Roman"/>
        <scheme val="none"/>
      </font>
      <fill>
        <patternFill patternType="none">
          <bgColor indexed="65"/>
        </patternFill>
      </fill>
      <alignment vertical="top" readingOrder="0"/>
    </odxf>
    <ndxf>
      <font>
        <sz val="10"/>
        <color auto="1"/>
        <name val="Times New Roman"/>
        <scheme val="none"/>
      </font>
      <fill>
        <patternFill patternType="solid">
          <bgColor theme="0"/>
        </patternFill>
      </fill>
      <alignment vertical="center" readingOrder="0"/>
    </ndxf>
  </rcc>
  <rcc rId="1374" sId="1" odxf="1" dxf="1">
    <oc r="E183" t="inlineStr">
      <is>
        <t>Капитальный ремонт фасада здпния МБУ ДО "Спортивнпя школа" в г. Старица Тверской области в осях А-Б</t>
      </is>
    </oc>
    <nc r="E183"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фасада здания МБУДО "Спортивная школа" в г.Старица Тверской области в осях А-Б)</t>
      </is>
    </nc>
    <odxf>
      <font>
        <sz val="10"/>
        <color auto="1"/>
        <name val="Times New Roman"/>
        <scheme val="none"/>
      </font>
      <fill>
        <patternFill patternType="none">
          <bgColor indexed="65"/>
        </patternFill>
      </fill>
      <alignment vertical="top" readingOrder="0"/>
    </odxf>
    <ndxf>
      <font>
        <sz val="10"/>
        <color auto="1"/>
        <name val="Times New Roman"/>
        <scheme val="none"/>
      </font>
      <fill>
        <patternFill patternType="solid">
          <bgColor theme="0"/>
        </patternFill>
      </fill>
      <alignment vertical="center" readingOrder="0"/>
    </ndxf>
  </rcc>
  <rcc rId="1375" sId="1" odxf="1" dxf="1">
    <oc r="E185" t="inlineStr">
      <is>
        <t>Капитальный ремонт фасада здпния МБУ ДО "Спортивнпя школа" в г. Старица Тверской области в осях Б-А</t>
      </is>
    </oc>
    <nc r="E185" t="inlineStr">
      <is>
        <t>Расходы на реализацию программ по поддержке местных инициатив за счет средств местного бюджета, поступлений от юридических лиц и вкладов граждан (Капитальный ремонт фасада здания МБУДО "Спортивная школа" в г.Старица Тверской области в осях Б-А)</t>
      </is>
    </nc>
    <odxf>
      <font>
        <sz val="10"/>
        <color auto="1"/>
        <name val="Times New Roman"/>
        <scheme val="none"/>
      </font>
      <fill>
        <patternFill patternType="none">
          <bgColor indexed="65"/>
        </patternFill>
      </fill>
      <alignment vertical="top" readingOrder="0"/>
    </odxf>
    <ndxf>
      <font>
        <sz val="10"/>
        <color auto="1"/>
        <name val="Times New Roman"/>
        <scheme val="none"/>
      </font>
      <fill>
        <patternFill patternType="solid">
          <bgColor theme="0"/>
        </patternFill>
      </fill>
      <alignment vertical="center" readingOrder="0"/>
    </ndxf>
  </rcc>
  <rcv guid="{29E56EE2-331E-4A5A-B562-A328A713DA2D}" action="delete"/>
  <rdn rId="0" localSheetId="1" customView="1" name="Z_29E56EE2_331E_4A5A_B562_A328A713DA2D_.wvu.FilterData" hidden="1" oldHidden="1">
    <formula>'Приложение 7'!$A$1:$H$535</formula>
    <oldFormula>'Приложение 7'!$A$1:$H$535</oldFormula>
  </rdn>
  <rcv guid="{29E56EE2-331E-4A5A-B562-A328A713DA2D}" action="add"/>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BC6DABE-E842-47C3-8CB1-7FD741468AD1}" action="delete"/>
  <rdn rId="0" localSheetId="1" customView="1" name="Z_DBC6DABE_E842_47C3_8CB1_7FD741468AD1_.wvu.FilterData" hidden="1" oldHidden="1">
    <formula>'Приложение 7'!$A$1:$H$535</formula>
    <oldFormula>'Приложение 7'!$A$1:$H$535</oldFormula>
  </rdn>
  <rcv guid="{DBC6DABE-E842-47C3-8CB1-7FD741468AD1}" action="add"/>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29E56EE2-331E-4A5A-B562-A328A713DA2D}" action="delete"/>
  <rdn rId="0" localSheetId="1" customView="1" name="Z_29E56EE2_331E_4A5A_B562_A328A713DA2D_.wvu.FilterData" hidden="1" oldHidden="1">
    <formula>'Приложение 7'!$A$1:$H$535</formula>
    <oldFormula>'Приложение 7'!$A$1:$H$535</oldFormula>
  </rdn>
  <rcv guid="{29E56EE2-331E-4A5A-B562-A328A713DA2D}"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 sId="1" numFmtId="4">
    <nc r="F160">
      <v>624.70000000000005</v>
    </nc>
  </rcc>
  <rcc rId="16" sId="1" numFmtId="4">
    <nc r="G160">
      <v>624.70000000000005</v>
    </nc>
  </rcc>
  <rcc rId="17" sId="1" numFmtId="4">
    <nc r="H160">
      <v>624.70000000000005</v>
    </nc>
  </rcc>
  <rcc rId="18" sId="1" numFmtId="4">
    <nc r="F165">
      <v>80</v>
    </nc>
  </rcc>
  <rcc rId="19" sId="1" numFmtId="4">
    <nc r="G165">
      <v>0</v>
    </nc>
  </rcc>
  <rcc rId="20" sId="1" numFmtId="4">
    <nc r="H165">
      <v>0</v>
    </nc>
  </rcc>
  <rrc rId="21" sId="1" ref="A168:XFD168" action="deleteRow">
    <undo index="9" exp="ref" v="1" dr="H168" r="H167" sId="1"/>
    <undo index="9" exp="ref" v="1" dr="G168" r="G167" sId="1"/>
    <undo index="9" exp="ref" v="1" dr="F168" r="F167" sId="1"/>
    <rfmt sheetId="1" xfDxf="1" sqref="A168:XFD168" start="0" length="0"/>
    <rcc rId="0" sId="1" dxf="1">
      <nc r="A168" t="inlineStr">
        <is>
          <t>0320110480</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168" start="0" length="0">
      <dxf>
        <font>
          <sz val="10"/>
          <color theme="1"/>
          <name val="Times New Roman"/>
          <scheme val="none"/>
        </font>
        <alignment horizontal="center" vertical="center" wrapText="1" readingOrder="0"/>
        <border outline="0">
          <left style="thin">
            <color indexed="64"/>
          </left>
          <right style="thin">
            <color indexed="64"/>
          </right>
          <top style="thin">
            <color indexed="64"/>
          </top>
        </border>
      </dxf>
    </rfmt>
    <rfmt sheetId="1" sqref="C168" start="0" length="0">
      <dxf>
        <font>
          <sz val="10"/>
          <color theme="1"/>
          <name val="Times New Roman"/>
          <scheme val="none"/>
        </font>
        <alignment horizontal="center" vertical="center" wrapText="1" readingOrder="0"/>
        <border outline="0">
          <left style="thin">
            <color indexed="64"/>
          </left>
          <right style="thin">
            <color indexed="64"/>
          </right>
          <top style="thin">
            <color indexed="64"/>
          </top>
        </border>
      </dxf>
    </rfmt>
    <rfmt sheetId="1" sqref="D168" start="0" length="0">
      <dxf>
        <font>
          <sz val="10"/>
          <color theme="1"/>
          <name val="Times New Roman"/>
          <scheme val="none"/>
        </font>
        <numFmt numFmtId="30" formatCode="@"/>
        <alignment horizontal="center" vertical="center" wrapText="1" readingOrder="0"/>
        <border outline="0">
          <left style="thin">
            <color indexed="64"/>
          </left>
          <right style="thin">
            <color indexed="64"/>
          </right>
          <top style="thin">
            <color indexed="64"/>
          </top>
        </border>
      </dxf>
    </rfmt>
    <rcc rId="0" sId="1" dxf="1">
      <nc r="E168" t="inlineStr">
        <is>
          <t>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в целях софинансирования за счет средств бюджета муниципального округа</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168">
        <f>F169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168">
        <f>G169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168">
        <f>H169</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22" sId="1" ref="A168:XFD168" action="deleteRow">
    <rfmt sheetId="1" xfDxf="1" sqref="A168:XFD168" start="0" length="0"/>
    <rcc rId="0" sId="1" dxf="1">
      <nc r="A168" t="inlineStr">
        <is>
          <t>0320110480</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168">
        <v>200</v>
      </nc>
      <ndxf>
        <font>
          <sz val="10"/>
          <color theme="1"/>
          <name val="Times New Roman"/>
          <scheme val="none"/>
        </font>
        <alignment horizontal="center" vertical="center" wrapText="1" readingOrder="0"/>
        <border outline="0">
          <left style="thin">
            <color indexed="64"/>
          </left>
          <right style="thin">
            <color indexed="64"/>
          </right>
          <top style="thin">
            <color indexed="64"/>
          </top>
        </border>
      </ndxf>
    </rcc>
    <rcc rId="0" sId="1" dxf="1">
      <nc r="C168">
        <v>501</v>
      </nc>
      <ndxf>
        <font>
          <sz val="10"/>
          <color theme="1"/>
          <name val="Times New Roman"/>
          <scheme val="none"/>
        </font>
        <alignment horizontal="center" vertical="center" wrapText="1" readingOrder="0"/>
        <border outline="0">
          <left style="thin">
            <color indexed="64"/>
          </left>
          <right style="thin">
            <color indexed="64"/>
          </right>
          <top style="thin">
            <color indexed="64"/>
          </top>
        </border>
      </ndxf>
    </rcc>
    <rcc rId="0" sId="1" dxf="1">
      <nc r="D168" t="inlineStr">
        <is>
          <t>0703</t>
        </is>
      </nc>
      <ndxf>
        <font>
          <sz val="10"/>
          <color theme="1"/>
          <name val="Times New Roman"/>
          <scheme val="none"/>
        </font>
        <numFmt numFmtId="30" formatCode="@"/>
        <alignment horizontal="center" vertical="center" wrapText="1" readingOrder="0"/>
        <border outline="0">
          <left style="thin">
            <color indexed="64"/>
          </left>
          <right style="thin">
            <color indexed="64"/>
          </right>
          <top style="thin">
            <color indexed="64"/>
          </top>
        </border>
      </ndxf>
    </rcc>
    <rcc rId="0" sId="1" dxf="1">
      <nc r="E168"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168" start="0" length="0">
      <dxf>
        <font>
          <sz val="10"/>
          <color theme="1"/>
          <name val="Times New Roman"/>
          <scheme val="none"/>
        </font>
        <numFmt numFmtId="164" formatCode="#,##0.0"/>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dxf>
    </rfmt>
    <rfmt sheetId="1" sqref="G16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168"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23" sId="1" numFmtId="4">
    <oc r="H172">
      <v>8948.6</v>
    </oc>
    <nc r="H172">
      <v>8941.1</v>
    </nc>
  </rcc>
  <rcc rId="24" sId="1" numFmtId="4">
    <nc r="F176">
      <v>27.3</v>
    </nc>
  </rcc>
  <rcc rId="25" sId="1" numFmtId="4">
    <nc r="G176">
      <v>27.3</v>
    </nc>
  </rcc>
  <rcc rId="26" sId="1" numFmtId="4">
    <nc r="H176">
      <v>27.3</v>
    </nc>
  </rcc>
  <rcc rId="27" sId="1" numFmtId="4">
    <nc r="F178">
      <v>8.6</v>
    </nc>
  </rcc>
  <rcc rId="28" sId="1" numFmtId="4">
    <nc r="G178">
      <v>0</v>
    </nc>
  </rcc>
  <rcc rId="29" sId="1" numFmtId="4">
    <nc r="H178">
      <v>0</v>
    </nc>
  </rcc>
  <rcc rId="30" sId="1" numFmtId="4">
    <nc r="F170">
      <v>136.19999999999999</v>
    </nc>
  </rcc>
  <rcc rId="31" sId="1" numFmtId="4">
    <nc r="G170">
      <v>136.19999999999999</v>
    </nc>
  </rcc>
  <rcc rId="32" sId="1" numFmtId="4">
    <nc r="H170">
      <v>136.19999999999999</v>
    </nc>
  </rcc>
  <rcc rId="33" sId="1" numFmtId="4">
    <nc r="F181">
      <v>1.4</v>
    </nc>
  </rcc>
  <rcc rId="34" sId="1" numFmtId="4">
    <nc r="G181">
      <v>1.4</v>
    </nc>
  </rcc>
  <rcc rId="35" sId="1" numFmtId="4">
    <nc r="H181">
      <v>1.4</v>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 sId="1">
    <oc r="F167">
      <f>F171+F173+F177+F179+F168+#REF!+F175</f>
    </oc>
    <nc r="F167">
      <f>F171+F173+F177+F179+F168+F175</f>
    </nc>
  </rcc>
  <rcc rId="37" sId="1">
    <oc r="G167">
      <f>G171+G173+G177+G179+G168+#REF!+G175</f>
    </oc>
    <nc r="G167">
      <f>G171+G173+G177+G179+G168+G175</f>
    </nc>
  </rcc>
  <rcc rId="38" sId="1">
    <oc r="H167">
      <f>H171+H173+H177+H179+H168+#REF!+H175</f>
    </oc>
    <nc r="H167">
      <f>H171+H173+H177+H179+H168+H175</f>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 sId="1">
    <oc r="G156">
      <f>G157+G166</f>
    </oc>
    <nc r="G156">
      <f>G157+G166</f>
    </nc>
  </rcc>
  <rcc rId="40" sId="1">
    <oc r="H156">
      <f>H157+H166</f>
    </oc>
    <nc r="H156">
      <f>H157+H166</f>
    </nc>
  </rcc>
  <rcc rId="41" sId="1">
    <oc r="G157">
      <f>G158+G163</f>
    </oc>
    <nc r="G157">
      <f>G158+G163</f>
    </nc>
  </rcc>
  <rcc rId="42" sId="1">
    <oc r="H157">
      <f>H158+H163</f>
    </oc>
    <nc r="H157">
      <f>H158+H163</f>
    </nc>
  </rcc>
  <rrc rId="43" sId="1" ref="A161:XFD161" action="deleteRow">
    <undo index="1" exp="ref" v="1" dr="H161" r="H158" sId="1"/>
    <undo index="1" exp="ref" v="1" dr="G161" r="G158" sId="1"/>
    <undo index="1" exp="ref" v="1" dr="F161" r="F158" sId="1"/>
    <rfmt sheetId="1" xfDxf="1" sqref="A161:XFD161" start="0" length="0"/>
    <rcc rId="0" sId="1" dxf="1">
      <nc r="A161" t="inlineStr">
        <is>
          <t>031012005Б</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161" start="0" length="0">
      <dxf>
        <font>
          <sz val="10"/>
          <color theme="1"/>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rder>
      </dxf>
    </rfmt>
    <rfmt sheetId="1" sqref="C161" start="0" length="0">
      <dxf>
        <font>
          <sz val="10"/>
          <color theme="1"/>
          <name val="Times New Roman"/>
          <scheme val="none"/>
        </font>
        <fill>
          <patternFill patternType="solid">
            <bgColor theme="0"/>
          </patternFill>
        </fill>
        <alignment horizontal="center" vertical="center" wrapText="1" readingOrder="0"/>
        <border outline="0">
          <left style="thin">
            <color indexed="64"/>
          </left>
          <right style="thin">
            <color indexed="64"/>
          </right>
          <top style="thin">
            <color indexed="64"/>
          </top>
        </border>
      </dxf>
    </rfmt>
    <rfmt sheetId="1" sqref="D161" start="0" length="0">
      <dxf>
        <font>
          <sz val="10"/>
          <color theme="1"/>
          <name val="Times New Roman"/>
          <scheme val="none"/>
        </font>
        <numFmt numFmtId="30" formatCode="@"/>
        <fill>
          <patternFill patternType="solid">
            <bgColor theme="0"/>
          </patternFill>
        </fill>
        <alignment horizontal="center" vertical="center" wrapText="1" readingOrder="0"/>
        <border outline="0">
          <left style="thin">
            <color indexed="64"/>
          </left>
          <right style="thin">
            <color indexed="64"/>
          </right>
          <top style="thin">
            <color indexed="64"/>
          </top>
        </border>
      </dxf>
    </rfmt>
    <rcc rId="0" sId="1" dxf="1">
      <nc r="E161" t="inlineStr">
        <is>
          <t>Создание условий для проведения массовых физкультурно-оздоровительных и спортивных мероприятий</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1" dxf="1">
      <nc r="F161">
        <f>F162</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161">
        <f>G162</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161">
        <f>H162</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44" sId="1" ref="A161:XFD161" action="deleteRow">
    <rfmt sheetId="1" xfDxf="1" sqref="A161:XFD161" start="0" length="0"/>
    <rcc rId="0" sId="1" dxf="1">
      <nc r="A161" t="inlineStr">
        <is>
          <t>031012005Б</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161">
        <v>200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161">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161" t="inlineStr">
        <is>
          <t>1102</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161" t="inlineStr">
        <is>
          <t>Закупка товаров, работ и услуг для обеспечения государственных (муниципальных) нужд</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161"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161"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161"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45" sId="1">
    <oc r="F158">
      <f>F159+#REF!</f>
    </oc>
    <nc r="F158">
      <f>F159</f>
    </nc>
  </rcc>
  <rcc rId="46" sId="1">
    <oc r="G158">
      <f>G159+#REF!</f>
    </oc>
    <nc r="G158">
      <f>G159</f>
    </nc>
  </rcc>
  <rcc rId="47" sId="1">
    <oc r="H158">
      <f>H159+#REF!</f>
    </oc>
    <nc r="H158">
      <f>H159</f>
    </nc>
  </rcc>
  <rcc rId="48" sId="1">
    <oc r="G161">
      <f>G162</f>
    </oc>
    <nc r="G161">
      <f>G162</f>
    </nc>
  </rcc>
  <rcc rId="49" sId="1">
    <oc r="H161">
      <f>H162</f>
    </oc>
    <nc r="H161">
      <f>H162</f>
    </nc>
  </rcc>
  <rcc rId="50" sId="1">
    <oc r="G166">
      <f>G167+G168</f>
    </oc>
    <nc r="G166">
      <f>G167+G168</f>
    </nc>
  </rcc>
  <rcc rId="51" sId="1">
    <oc r="H166">
      <f>H167+H168</f>
    </oc>
    <nc r="H166">
      <f>H167+H168</f>
    </nc>
  </rcc>
  <rcc rId="52" sId="1">
    <oc r="G165">
      <f>G169+G171+G175+G177+G166+G173</f>
    </oc>
    <nc r="G165">
      <f>G169+G171+G175+G177+G166+G173</f>
    </nc>
  </rcc>
  <rcc rId="53" sId="1">
    <oc r="H165">
      <f>H169+H171+H175+H177+H166+H173</f>
    </oc>
    <nc r="H165">
      <f>H169+H171+H175+H177+H166+H173</f>
    </nc>
  </rcc>
  <rcc rId="54" sId="1" numFmtId="4">
    <oc r="G173">
      <v>0</v>
    </oc>
    <nc r="G173">
      <f>G174</f>
    </nc>
  </rcc>
  <rcc rId="55" sId="1" numFmtId="4">
    <oc r="H173">
      <v>0</v>
    </oc>
    <nc r="H173">
      <f>H174</f>
    </nc>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6" sId="1" numFmtId="4">
    <nc r="F601">
      <v>3948.7</v>
    </nc>
  </rcc>
  <rcc rId="57" sId="1" numFmtId="4">
    <nc r="G601">
      <v>3948.7</v>
    </nc>
  </rcc>
  <rcc rId="58" sId="1" numFmtId="4">
    <nc r="H601">
      <v>3948.7</v>
    </nc>
  </rcc>
  <rcc rId="59" sId="1" numFmtId="4">
    <nc r="F593">
      <v>2047.9</v>
    </nc>
  </rcc>
  <rcc rId="60" sId="1" numFmtId="4">
    <nc r="G593">
      <v>1747.9</v>
    </nc>
  </rcc>
  <rcc rId="61" sId="1" numFmtId="4">
    <nc r="H593">
      <v>1747.9</v>
    </nc>
  </rcc>
  <rcc rId="62" sId="1" numFmtId="4">
    <nc r="F591">
      <v>43222.400000000001</v>
    </nc>
  </rcc>
  <rcc rId="63" sId="1" numFmtId="4">
    <nc r="G591">
      <v>43222.400000000001</v>
    </nc>
  </rcc>
  <rcc rId="64" sId="1" numFmtId="4">
    <nc r="H591">
      <v>43222.400000000001</v>
    </nc>
  </rcc>
  <rrc rId="65" sId="1" ref="A595:XFD595" action="deleteRow">
    <undo index="9" exp="ref" v="1" dr="H595" r="H590" sId="1"/>
    <undo index="9" exp="ref" v="1" dr="G595" r="G590" sId="1"/>
    <undo index="9" exp="ref" v="1" dr="F595" r="F590" sId="1"/>
    <rfmt sheetId="1" xfDxf="1" sqref="A595:XFD595" start="0" length="0"/>
    <rcc rId="0" sId="1" dxf="1">
      <nc r="A595" t="inlineStr">
        <is>
          <t>089012001С</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B595">
        <v>300</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C595">
        <v>501</v>
      </nc>
      <n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ndxf>
    </rcc>
    <rcc rId="0" sId="1" dxf="1">
      <nc r="D595" t="inlineStr">
        <is>
          <t>0104</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cc rId="0" sId="1" dxf="1">
      <nc r="E595" t="inlineStr">
        <is>
          <t>Социальное обеспечение и иные выплаты населению</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fmt sheetId="1" sqref="F595"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G595"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fmt sheetId="1" sqref="H595" start="0" length="0">
      <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dxf>
    </rfmt>
  </rrc>
  <rcc rId="66" sId="1">
    <oc r="F590">
      <f>F591+F592+F593+F594+F595+#REF!</f>
    </oc>
    <nc r="F590">
      <f>F591+F592+F593+F594+F595</f>
    </nc>
  </rcc>
  <rcc rId="67" sId="1">
    <oc r="G590">
      <f>G591+G592+G593+G594+G595+#REF!</f>
    </oc>
    <nc r="G590">
      <f>G591+G592+G593+G594+G595</f>
    </nc>
  </rcc>
  <rcc rId="68" sId="1">
    <oc r="H590">
      <f>H591+H592+H593+H594+H595+#REF!</f>
    </oc>
    <nc r="H590">
      <f>H591+H592+H593+H594+H595</f>
    </nc>
  </rcc>
  <rcc rId="69" sId="1" numFmtId="4">
    <nc r="F595">
      <v>100.6</v>
    </nc>
  </rcc>
  <rcc rId="70" sId="1" numFmtId="4">
    <nc r="G595">
      <v>100.6</v>
    </nc>
  </rcc>
  <rcc rId="71" sId="1" numFmtId="4">
    <nc r="H595">
      <v>100.6</v>
    </nc>
  </rcc>
  <rcc rId="72" sId="1" numFmtId="4">
    <nc r="F556">
      <v>7.7</v>
    </nc>
  </rcc>
  <rcc rId="73" sId="1" numFmtId="4">
    <nc r="G556">
      <v>8</v>
    </nc>
  </rcc>
  <rcc rId="74" sId="1" numFmtId="4">
    <nc r="H556">
      <v>90.6</v>
    </nc>
  </rcc>
  <rrc rId="75" sId="1" ref="A605:XFD605" action="deleteRow">
    <undo index="3" exp="ref" v="1" dr="H605" r="H601" sId="1"/>
    <undo index="3" exp="ref" v="1" dr="G605" r="G601" sId="1"/>
    <undo index="3" exp="ref" v="1" dr="F605" r="F601" sId="1"/>
    <rfmt sheetId="1" xfDxf="1" sqref="A605:XFD605" start="0" length="0"/>
    <rcc rId="0" sId="1" dxf="1">
      <nc r="A605" t="inlineStr">
        <is>
          <t>9960000000</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605"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605"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605"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605" t="inlineStr">
        <is>
          <t>Расходы, связанные с ликвидицией организаций, не включенные в муниципальные программы Старицкого муниципального округа</t>
        </is>
      </nc>
      <ndxf>
        <font>
          <sz val="10"/>
          <color auto="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605">
        <f>F606</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605">
        <f>G606</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605">
        <f>H606</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rc rId="76" sId="1" ref="A605:XFD605" action="deleteRow">
    <rfmt sheetId="1" xfDxf="1" sqref="A605:XFD605" start="0" length="0"/>
    <rcc rId="0" sId="1" dxf="1">
      <nc r="A605" t="inlineStr">
        <is>
          <t>996002021Ц</t>
        </is>
      </nc>
      <n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ndxf>
    </rcc>
    <rfmt sheetId="1" sqref="B605"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C605" start="0" length="0">
      <dxf>
        <font>
          <sz val="10"/>
          <color theme="1"/>
          <name val="Times New Roman"/>
          <scheme val="none"/>
        </font>
        <alignment horizontal="center" vertical="top" readingOrder="0"/>
        <border outline="0">
          <left style="thin">
            <color indexed="64"/>
          </left>
          <right style="thin">
            <color indexed="64"/>
          </right>
          <top style="thin">
            <color indexed="64"/>
          </top>
          <bottom style="thin">
            <color indexed="64"/>
          </bottom>
        </border>
      </dxf>
    </rfmt>
    <rfmt sheetId="1" sqref="D605" start="0" length="0">
      <dxf>
        <font>
          <sz val="10"/>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dxf>
    </rfmt>
    <rcc rId="0" sId="1" dxf="1">
      <nc r="E605" t="inlineStr">
        <is>
          <t>Расходы, связанные с ликвидацией организаций Старицкого района Тверской области</t>
        </is>
      </nc>
      <ndxf>
        <font>
          <sz val="10"/>
          <color theme="1"/>
          <name val="Times New Roman"/>
          <scheme val="none"/>
        </font>
        <alignment horizontal="left" vertical="top" wrapText="1" readingOrder="0"/>
        <border outline="0">
          <left style="thin">
            <color indexed="64"/>
          </left>
          <right style="thin">
            <color indexed="64"/>
          </right>
          <top style="thin">
            <color indexed="64"/>
          </top>
          <bottom style="thin">
            <color indexed="64"/>
          </bottom>
        </border>
      </ndxf>
    </rcc>
    <rcc rId="0" sId="1" dxf="1">
      <nc r="F605">
        <f>F606</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G605">
        <f>G606</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cc rId="0" sId="1" dxf="1">
      <nc r="H605">
        <f>H606</f>
      </nc>
      <ndxf>
        <font>
          <sz val="10"/>
          <color theme="1"/>
          <name val="Times New Roman"/>
          <scheme val="none"/>
        </font>
        <numFmt numFmtId="164" formatCode="#,##0.0"/>
        <alignment horizontal="right" vertical="top" readingOrder="0"/>
        <border outline="0">
          <left style="thin">
            <color indexed="64"/>
          </left>
          <right style="thin">
            <color indexed="64"/>
          </right>
          <top style="thin">
            <color indexed="64"/>
          </top>
          <bottom style="thin">
            <color indexed="64"/>
          </bottom>
        </border>
      </ndxf>
    </rcc>
  </rrc>
  <rcc rId="77" sId="1">
    <oc r="F601">
      <f>F602+F606+#REF!</f>
    </oc>
    <nc r="F601">
      <f>F602+F606</f>
    </nc>
  </rcc>
  <rcc rId="78" sId="1">
    <oc r="G601">
      <f>G602+G606+#REF!</f>
    </oc>
    <nc r="G601">
      <f>G602+G606</f>
    </nc>
  </rcc>
  <rcc rId="79" sId="1">
    <oc r="H601">
      <f>H602+H606+#REF!</f>
    </oc>
    <nc r="H601">
      <f>H602+H606</f>
    </nc>
  </rcc>
  <rcc rId="80" sId="1" numFmtId="4">
    <nc r="F604">
      <v>250</v>
    </nc>
  </rcc>
  <rcc rId="81" sId="1" numFmtId="4">
    <nc r="G604">
      <v>250</v>
    </nc>
  </rcc>
  <rcc rId="82" sId="1" numFmtId="4">
    <nc r="H604">
      <v>250</v>
    </nc>
  </rcc>
  <rcc rId="83" sId="1" numFmtId="4">
    <nc r="F275">
      <v>53.6</v>
    </nc>
  </rcc>
  <rcc rId="84" sId="1" numFmtId="4">
    <nc r="G275">
      <v>53.6</v>
    </nc>
  </rcc>
  <rcc rId="85" sId="1" numFmtId="4">
    <nc r="H275">
      <v>53.6</v>
    </nc>
  </rcc>
  <rcc rId="86" sId="1" numFmtId="4">
    <nc r="F519">
      <v>166</v>
    </nc>
  </rcc>
  <rcc rId="87" sId="1" numFmtId="4">
    <nc r="G519">
      <v>33</v>
    </nc>
  </rcc>
  <rcc rId="88" sId="1" numFmtId="4">
    <nc r="H519">
      <v>33</v>
    </nc>
  </rcc>
  <rcc rId="89" sId="1" numFmtId="4">
    <nc r="F530">
      <v>700</v>
    </nc>
  </rcc>
  <rcc rId="90" sId="1" numFmtId="4">
    <nc r="G530">
      <v>0</v>
    </nc>
  </rcc>
  <rcc rId="91" sId="1" numFmtId="4">
    <nc r="H530">
      <v>0</v>
    </nc>
  </rcc>
  <rcc rId="92" sId="1" numFmtId="4">
    <nc r="F531">
      <v>4101.1000000000004</v>
    </nc>
  </rcc>
  <rcc rId="93" sId="1" numFmtId="4">
    <nc r="F542">
      <v>150.4</v>
    </nc>
  </rcc>
  <rcc rId="94" sId="1" numFmtId="4">
    <nc r="G542">
      <v>150.4</v>
    </nc>
  </rcc>
  <rcc rId="95" sId="1" numFmtId="4">
    <nc r="H542">
      <v>150.4</v>
    </nc>
  </rcc>
  <rcc rId="96" sId="1" numFmtId="4">
    <nc r="F543">
      <v>31.7</v>
    </nc>
  </rcc>
  <rcc rId="97" sId="1" numFmtId="4">
    <nc r="G543">
      <v>33.1</v>
    </nc>
  </rcc>
  <rcc rId="98" sId="1" numFmtId="4">
    <nc r="H543">
      <v>33.200000000000003</v>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A195A3B7_C836_442E_87D2_87390B81046D_.wvu.FilterData" hidden="1" oldHidden="1">
    <formula>'Приложение 7'!$A$1:$H$612</formula>
  </rdn>
  <rcv guid="{A195A3B7-C836-442E-87D2-87390B81046D}"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1:H1">
    <dxf>
      <alignment vertical="top" readingOrder="0"/>
    </dxf>
  </rfmt>
  <rcc rId="100" sId="1" numFmtId="4">
    <nc r="F561">
      <v>125</v>
    </nc>
  </rcc>
  <rcc rId="101" sId="1" numFmtId="4">
    <nc r="G561">
      <v>0</v>
    </nc>
  </rcc>
  <rcc rId="102" sId="1" numFmtId="4">
    <nc r="H561">
      <v>0</v>
    </nc>
  </rcc>
  <rcc rId="103" sId="1" numFmtId="4">
    <nc r="F577">
      <v>3</v>
    </nc>
  </rcc>
  <rcc rId="104" sId="1" numFmtId="4">
    <nc r="G577">
      <v>0</v>
    </nc>
  </rcc>
  <rcc rId="105" sId="1" numFmtId="4">
    <nc r="H577">
      <v>0</v>
    </nc>
  </rcc>
  <rcc rId="106" sId="1" numFmtId="4">
    <nc r="F575">
      <v>0</v>
    </nc>
  </rcc>
  <rcc rId="107" sId="1" numFmtId="4">
    <nc r="G575">
      <v>0</v>
    </nc>
  </rcc>
  <rcc rId="108" sId="1" numFmtId="4">
    <nc r="H575">
      <v>1690.8</v>
    </nc>
  </rcc>
  <rcc rId="109" sId="1" numFmtId="4">
    <nc r="F581">
      <v>562.79999999999995</v>
    </nc>
  </rcc>
  <rcc rId="110" sId="1" numFmtId="4">
    <nc r="G581">
      <v>0</v>
    </nc>
  </rcc>
  <rcc rId="111" sId="1" numFmtId="4">
    <nc r="H581">
      <v>0</v>
    </nc>
  </rcc>
  <rcc rId="112" sId="1" numFmtId="4">
    <nc r="F567">
      <v>1038.7</v>
    </nc>
  </rcc>
  <rcc rId="113" sId="1" numFmtId="4">
    <nc r="G567">
      <v>1038.7</v>
    </nc>
  </rcc>
  <rcc rId="114" sId="1" numFmtId="4">
    <nc r="H567">
      <v>1038.7</v>
    </nc>
  </rcc>
  <rcc rId="115" sId="1" numFmtId="4">
    <nc r="F565">
      <v>1011.3</v>
    </nc>
  </rcc>
  <rcc rId="116" sId="1" numFmtId="4">
    <nc r="G565">
      <v>1011.3</v>
    </nc>
  </rcc>
  <rcc rId="117" sId="1" numFmtId="4">
    <nc r="H565">
      <v>1011.3</v>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2">
  <userInfo guid="{6040ED4D-18B6-4F0A-B077-3982BE486A06}" name="Пользователь Windows" id="-772037028" dateTime="2023-11-14T15:19:32"/>
  <userInfo guid="{614E7195-8348-4E2E-80F0-3644B54FADFC}" name="Любовь" id="-427074474" dateTime="2023-11-17T11:24:15"/>
</user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35"/>
  <sheetViews>
    <sheetView tabSelected="1" topLeftCell="A521" zoomScaleNormal="95" workbookViewId="0">
      <selection activeCell="E182" sqref="E182"/>
    </sheetView>
  </sheetViews>
  <sheetFormatPr defaultRowHeight="15" x14ac:dyDescent="0.25"/>
  <cols>
    <col min="1" max="1" width="11.85546875" customWidth="1"/>
    <col min="2" max="2" width="5" customWidth="1"/>
    <col min="3" max="4" width="5.85546875" customWidth="1"/>
    <col min="5" max="5" width="48.7109375" customWidth="1"/>
    <col min="6" max="6" width="10.7109375" customWidth="1"/>
    <col min="7" max="7" width="10.85546875" customWidth="1"/>
    <col min="8" max="8" width="10.42578125" customWidth="1"/>
    <col min="9" max="9" width="10" customWidth="1"/>
  </cols>
  <sheetData>
    <row r="1" spans="1:8" ht="72.75" customHeight="1" x14ac:dyDescent="0.25">
      <c r="E1" s="73" t="s">
        <v>493</v>
      </c>
      <c r="F1" s="73"/>
      <c r="G1" s="73"/>
      <c r="H1" s="73"/>
    </row>
    <row r="2" spans="1:8" ht="53.25" customHeight="1" x14ac:dyDescent="0.25">
      <c r="A2" s="72" t="s">
        <v>494</v>
      </c>
      <c r="B2" s="72"/>
      <c r="C2" s="72"/>
      <c r="D2" s="72"/>
      <c r="E2" s="72"/>
      <c r="F2" s="72"/>
      <c r="G2" s="72"/>
      <c r="H2" s="72"/>
    </row>
    <row r="3" spans="1:8" ht="13.5" customHeight="1" x14ac:dyDescent="0.25">
      <c r="A3" s="79" t="s">
        <v>0</v>
      </c>
      <c r="B3" s="79" t="s">
        <v>1</v>
      </c>
      <c r="C3" s="79" t="s">
        <v>2</v>
      </c>
      <c r="D3" s="82" t="s">
        <v>3</v>
      </c>
      <c r="E3" s="79" t="s">
        <v>4</v>
      </c>
      <c r="F3" s="76" t="s">
        <v>16</v>
      </c>
      <c r="G3" s="77"/>
      <c r="H3" s="78"/>
    </row>
    <row r="4" spans="1:8" ht="12.75" customHeight="1" x14ac:dyDescent="0.25">
      <c r="A4" s="80"/>
      <c r="B4" s="80"/>
      <c r="C4" s="80"/>
      <c r="D4" s="83"/>
      <c r="E4" s="80"/>
      <c r="F4" s="74" t="s">
        <v>17</v>
      </c>
      <c r="G4" s="70" t="s">
        <v>15</v>
      </c>
      <c r="H4" s="71"/>
    </row>
    <row r="5" spans="1:8" ht="12.75" customHeight="1" x14ac:dyDescent="0.25">
      <c r="A5" s="81"/>
      <c r="B5" s="81"/>
      <c r="C5" s="81"/>
      <c r="D5" s="84"/>
      <c r="E5" s="81"/>
      <c r="F5" s="75"/>
      <c r="G5" s="3" t="s">
        <v>302</v>
      </c>
      <c r="H5" s="3" t="s">
        <v>495</v>
      </c>
    </row>
    <row r="6" spans="1:8" ht="11.25" customHeight="1" x14ac:dyDescent="0.25">
      <c r="A6" s="2">
        <v>1</v>
      </c>
      <c r="B6" s="2">
        <v>2</v>
      </c>
      <c r="C6" s="2">
        <v>3</v>
      </c>
      <c r="D6" s="1" t="s">
        <v>5</v>
      </c>
      <c r="E6" s="2">
        <v>5</v>
      </c>
      <c r="F6" s="1" t="s">
        <v>6</v>
      </c>
      <c r="G6" s="1" t="s">
        <v>13</v>
      </c>
      <c r="H6" s="1" t="s">
        <v>14</v>
      </c>
    </row>
    <row r="7" spans="1:8" ht="17.25" customHeight="1" x14ac:dyDescent="0.25">
      <c r="A7" s="53"/>
      <c r="B7" s="53"/>
      <c r="C7" s="53"/>
      <c r="D7" s="54"/>
      <c r="E7" s="55" t="s">
        <v>416</v>
      </c>
      <c r="F7" s="56">
        <f>F8+F93+F154+F187+F206+F281+F432+F465</f>
        <v>1137451.2</v>
      </c>
      <c r="G7" s="56">
        <f>G8+G93+G154+G187+G206+G281+G432+G465</f>
        <v>866784.2</v>
      </c>
      <c r="H7" s="56">
        <f>H8+H93+H154+H187+H206+H281+H432+H465</f>
        <v>874562.59999999974</v>
      </c>
    </row>
    <row r="8" spans="1:8" ht="53.25" customHeight="1" x14ac:dyDescent="0.25">
      <c r="A8" s="12" t="s">
        <v>226</v>
      </c>
      <c r="B8" s="22"/>
      <c r="C8" s="22"/>
      <c r="D8" s="23"/>
      <c r="E8" s="17" t="s">
        <v>212</v>
      </c>
      <c r="F8" s="11">
        <f>F9+F67+F85</f>
        <v>506227.29999999993</v>
      </c>
      <c r="G8" s="11">
        <f>G9+G67+G85</f>
        <v>473695.59999999992</v>
      </c>
      <c r="H8" s="11">
        <f>H9+H67+H85</f>
        <v>474847.89999999991</v>
      </c>
    </row>
    <row r="9" spans="1:8" ht="30.75" customHeight="1" x14ac:dyDescent="0.25">
      <c r="A9" s="4" t="s">
        <v>227</v>
      </c>
      <c r="B9" s="2"/>
      <c r="C9" s="2"/>
      <c r="D9" s="1"/>
      <c r="E9" s="15" t="s">
        <v>213</v>
      </c>
      <c r="F9" s="7">
        <f>F10+F25+F35+F52+F21+F64</f>
        <v>489211.6</v>
      </c>
      <c r="G9" s="7">
        <f>G10+G25+G35+G52+G21+G64</f>
        <v>456622.09999999992</v>
      </c>
      <c r="H9" s="7">
        <f>H10+H25+H35+H52+H21+H64</f>
        <v>457763.1999999999</v>
      </c>
    </row>
    <row r="10" spans="1:8" ht="44.25" customHeight="1" x14ac:dyDescent="0.25">
      <c r="A10" s="4" t="s">
        <v>244</v>
      </c>
      <c r="B10" s="2"/>
      <c r="C10" s="2"/>
      <c r="D10" s="1"/>
      <c r="E10" s="15" t="s">
        <v>240</v>
      </c>
      <c r="F10" s="7">
        <f>F11+F15+F13+F17+F19</f>
        <v>89479.4</v>
      </c>
      <c r="G10" s="7">
        <f t="shared" ref="G10:H10" si="0">G11+G15+G13+G17+G19</f>
        <v>88269.299999999988</v>
      </c>
      <c r="H10" s="7">
        <f t="shared" si="0"/>
        <v>88578.299999999988</v>
      </c>
    </row>
    <row r="11" spans="1:8" ht="56.25" customHeight="1" x14ac:dyDescent="0.25">
      <c r="A11" s="4" t="s">
        <v>461</v>
      </c>
      <c r="B11" s="2"/>
      <c r="C11" s="2"/>
      <c r="D11" s="1"/>
      <c r="E11" s="15" t="s">
        <v>442</v>
      </c>
      <c r="F11" s="7">
        <f>F12</f>
        <v>43043.8</v>
      </c>
      <c r="G11" s="7">
        <f t="shared" ref="G11:H11" si="1">G12</f>
        <v>43044.6</v>
      </c>
      <c r="H11" s="7">
        <f t="shared" si="1"/>
        <v>43044.6</v>
      </c>
    </row>
    <row r="12" spans="1:8" ht="30.75" customHeight="1" x14ac:dyDescent="0.25">
      <c r="A12" s="4" t="s">
        <v>461</v>
      </c>
      <c r="B12" s="8">
        <v>600</v>
      </c>
      <c r="C12" s="8">
        <v>575</v>
      </c>
      <c r="D12" s="4" t="s">
        <v>248</v>
      </c>
      <c r="E12" s="15" t="s">
        <v>81</v>
      </c>
      <c r="F12" s="19">
        <v>43043.8</v>
      </c>
      <c r="G12" s="7">
        <v>43044.6</v>
      </c>
      <c r="H12" s="7">
        <v>43044.6</v>
      </c>
    </row>
    <row r="13" spans="1:8" ht="39" customHeight="1" x14ac:dyDescent="0.25">
      <c r="A13" s="4" t="s">
        <v>245</v>
      </c>
      <c r="B13" s="2"/>
      <c r="C13" s="2"/>
      <c r="D13" s="1"/>
      <c r="E13" s="15" t="s">
        <v>241</v>
      </c>
      <c r="F13" s="43">
        <f>F14</f>
        <v>542.70000000000005</v>
      </c>
      <c r="G13" s="19">
        <f>G14</f>
        <v>0</v>
      </c>
      <c r="H13" s="19">
        <f>H14</f>
        <v>0</v>
      </c>
    </row>
    <row r="14" spans="1:8" ht="30.75" customHeight="1" x14ac:dyDescent="0.25">
      <c r="A14" s="4" t="s">
        <v>245</v>
      </c>
      <c r="B14" s="8">
        <v>600</v>
      </c>
      <c r="C14" s="8">
        <v>575</v>
      </c>
      <c r="D14" s="4" t="s">
        <v>248</v>
      </c>
      <c r="E14" s="15" t="s">
        <v>81</v>
      </c>
      <c r="F14" s="19">
        <v>542.70000000000005</v>
      </c>
      <c r="G14" s="19">
        <v>0</v>
      </c>
      <c r="H14" s="19">
        <v>0</v>
      </c>
    </row>
    <row r="15" spans="1:8" ht="41.25" customHeight="1" x14ac:dyDescent="0.25">
      <c r="A15" s="4" t="s">
        <v>246</v>
      </c>
      <c r="B15" s="2"/>
      <c r="C15" s="2"/>
      <c r="D15" s="1"/>
      <c r="E15" s="47" t="s">
        <v>242</v>
      </c>
      <c r="F15" s="7">
        <f>F16</f>
        <v>44572.5</v>
      </c>
      <c r="G15" s="7">
        <f t="shared" ref="G15:H15" si="2">G16</f>
        <v>45224.7</v>
      </c>
      <c r="H15" s="7">
        <f t="shared" si="2"/>
        <v>45533.7</v>
      </c>
    </row>
    <row r="16" spans="1:8" ht="30.75" customHeight="1" x14ac:dyDescent="0.25">
      <c r="A16" s="4" t="s">
        <v>246</v>
      </c>
      <c r="B16" s="8">
        <v>600</v>
      </c>
      <c r="C16" s="8">
        <v>575</v>
      </c>
      <c r="D16" s="4" t="s">
        <v>248</v>
      </c>
      <c r="E16" s="15" t="s">
        <v>81</v>
      </c>
      <c r="F16" s="19">
        <v>44572.5</v>
      </c>
      <c r="G16" s="19">
        <v>45224.7</v>
      </c>
      <c r="H16" s="19">
        <v>45533.7</v>
      </c>
    </row>
    <row r="17" spans="1:8" ht="56.25" customHeight="1" x14ac:dyDescent="0.25">
      <c r="A17" s="4" t="s">
        <v>247</v>
      </c>
      <c r="B17" s="2"/>
      <c r="C17" s="2"/>
      <c r="D17" s="1"/>
      <c r="E17" s="15" t="s">
        <v>243</v>
      </c>
      <c r="F17" s="19">
        <f>F18</f>
        <v>912</v>
      </c>
      <c r="G17" s="19">
        <v>0</v>
      </c>
      <c r="H17" s="19">
        <v>0</v>
      </c>
    </row>
    <row r="18" spans="1:8" ht="30.75" customHeight="1" x14ac:dyDescent="0.25">
      <c r="A18" s="4" t="s">
        <v>247</v>
      </c>
      <c r="B18" s="8">
        <v>600</v>
      </c>
      <c r="C18" s="8">
        <v>575</v>
      </c>
      <c r="D18" s="4" t="s">
        <v>248</v>
      </c>
      <c r="E18" s="15" t="s">
        <v>81</v>
      </c>
      <c r="F18" s="19">
        <v>912</v>
      </c>
      <c r="G18" s="19">
        <v>0</v>
      </c>
      <c r="H18" s="19">
        <v>0</v>
      </c>
    </row>
    <row r="19" spans="1:8" ht="63.75" x14ac:dyDescent="0.25">
      <c r="A19" s="4" t="s">
        <v>497</v>
      </c>
      <c r="B19" s="2"/>
      <c r="C19" s="2"/>
      <c r="D19" s="1"/>
      <c r="E19" s="15" t="s">
        <v>498</v>
      </c>
      <c r="F19" s="19">
        <f>F20</f>
        <v>408.4</v>
      </c>
      <c r="G19" s="19">
        <v>0</v>
      </c>
      <c r="H19" s="19">
        <v>0</v>
      </c>
    </row>
    <row r="20" spans="1:8" ht="30.75" customHeight="1" x14ac:dyDescent="0.25">
      <c r="A20" s="4" t="s">
        <v>497</v>
      </c>
      <c r="B20" s="8">
        <v>600</v>
      </c>
      <c r="C20" s="8">
        <v>575</v>
      </c>
      <c r="D20" s="4" t="s">
        <v>248</v>
      </c>
      <c r="E20" s="15" t="s">
        <v>81</v>
      </c>
      <c r="F20" s="19">
        <v>408.4</v>
      </c>
      <c r="G20" s="19">
        <v>0</v>
      </c>
      <c r="H20" s="19">
        <v>0</v>
      </c>
    </row>
    <row r="21" spans="1:8" ht="44.25" customHeight="1" x14ac:dyDescent="0.25">
      <c r="A21" s="4" t="s">
        <v>473</v>
      </c>
      <c r="B21" s="28"/>
      <c r="C21" s="28"/>
      <c r="D21" s="29"/>
      <c r="E21" s="15" t="s">
        <v>471</v>
      </c>
      <c r="F21" s="7">
        <f>F22</f>
        <v>5457</v>
      </c>
      <c r="G21" s="7">
        <f t="shared" ref="G21:H21" si="3">G22</f>
        <v>5457</v>
      </c>
      <c r="H21" s="7">
        <f t="shared" si="3"/>
        <v>5457</v>
      </c>
    </row>
    <row r="22" spans="1:8" ht="104.25" customHeight="1" x14ac:dyDescent="0.25">
      <c r="A22" s="4" t="s">
        <v>474</v>
      </c>
      <c r="B22" s="28"/>
      <c r="C22" s="28"/>
      <c r="D22" s="29"/>
      <c r="E22" s="15" t="s">
        <v>472</v>
      </c>
      <c r="F22" s="7">
        <f>F23+F24</f>
        <v>5457</v>
      </c>
      <c r="G22" s="7">
        <f t="shared" ref="G22:H22" si="4">G23+G24</f>
        <v>5457</v>
      </c>
      <c r="H22" s="7">
        <f t="shared" si="4"/>
        <v>5457</v>
      </c>
    </row>
    <row r="23" spans="1:8" ht="30.75" customHeight="1" x14ac:dyDescent="0.25">
      <c r="A23" s="4" t="s">
        <v>474</v>
      </c>
      <c r="B23" s="8">
        <v>200</v>
      </c>
      <c r="C23" s="28">
        <v>575</v>
      </c>
      <c r="D23" s="8">
        <v>1004</v>
      </c>
      <c r="E23" s="15" t="s">
        <v>12</v>
      </c>
      <c r="F23" s="63">
        <v>80</v>
      </c>
      <c r="G23" s="63">
        <v>80</v>
      </c>
      <c r="H23" s="63">
        <v>80</v>
      </c>
    </row>
    <row r="24" spans="1:8" ht="20.25" customHeight="1" x14ac:dyDescent="0.25">
      <c r="A24" s="4" t="s">
        <v>474</v>
      </c>
      <c r="B24" s="8">
        <v>300</v>
      </c>
      <c r="C24" s="28">
        <v>575</v>
      </c>
      <c r="D24" s="8">
        <v>1004</v>
      </c>
      <c r="E24" s="15" t="s">
        <v>63</v>
      </c>
      <c r="F24" s="63">
        <v>5377</v>
      </c>
      <c r="G24" s="63">
        <v>5377</v>
      </c>
      <c r="H24" s="63">
        <v>5377</v>
      </c>
    </row>
    <row r="25" spans="1:8" ht="66" customHeight="1" x14ac:dyDescent="0.25">
      <c r="A25" s="4" t="s">
        <v>228</v>
      </c>
      <c r="B25" s="2"/>
      <c r="C25" s="2"/>
      <c r="D25" s="1"/>
      <c r="E25" s="15" t="s">
        <v>214</v>
      </c>
      <c r="F25" s="7">
        <f>F26+F28+F30+F32</f>
        <v>14489.8</v>
      </c>
      <c r="G25" s="7">
        <f t="shared" ref="G25:H25" si="5">G26+G28+G30+G32</f>
        <v>14396.2</v>
      </c>
      <c r="H25" s="7">
        <f t="shared" si="5"/>
        <v>14351.2</v>
      </c>
    </row>
    <row r="26" spans="1:8" x14ac:dyDescent="0.25">
      <c r="A26" s="4" t="s">
        <v>443</v>
      </c>
      <c r="B26" s="28"/>
      <c r="C26" s="28"/>
      <c r="D26" s="29"/>
      <c r="E26" s="15" t="s">
        <v>444</v>
      </c>
      <c r="F26" s="7">
        <f>F27</f>
        <v>1134</v>
      </c>
      <c r="G26" s="7">
        <f t="shared" ref="G26:H26" si="6">G27</f>
        <v>1134</v>
      </c>
      <c r="H26" s="7">
        <f t="shared" si="6"/>
        <v>1134</v>
      </c>
    </row>
    <row r="27" spans="1:8" ht="25.5" x14ac:dyDescent="0.25">
      <c r="A27" s="4" t="s">
        <v>443</v>
      </c>
      <c r="B27" s="8">
        <v>600</v>
      </c>
      <c r="C27" s="8">
        <v>575</v>
      </c>
      <c r="D27" s="4" t="s">
        <v>253</v>
      </c>
      <c r="E27" s="15" t="s">
        <v>81</v>
      </c>
      <c r="F27" s="63">
        <v>1134</v>
      </c>
      <c r="G27" s="63">
        <v>1134</v>
      </c>
      <c r="H27" s="63">
        <v>1134</v>
      </c>
    </row>
    <row r="28" spans="1:8" ht="15.75" customHeight="1" x14ac:dyDescent="0.25">
      <c r="A28" s="4" t="s">
        <v>229</v>
      </c>
      <c r="B28" s="2"/>
      <c r="C28" s="2"/>
      <c r="D28" s="1"/>
      <c r="E28" s="32" t="s">
        <v>215</v>
      </c>
      <c r="F28" s="31">
        <f>F29</f>
        <v>3272.7</v>
      </c>
      <c r="G28" s="31">
        <f t="shared" ref="G28:H28" si="7">G29</f>
        <v>3403.7</v>
      </c>
      <c r="H28" s="31">
        <f t="shared" si="7"/>
        <v>3539.8</v>
      </c>
    </row>
    <row r="29" spans="1:8" ht="30" customHeight="1" x14ac:dyDescent="0.25">
      <c r="A29" s="4" t="s">
        <v>229</v>
      </c>
      <c r="B29" s="8">
        <v>600</v>
      </c>
      <c r="C29" s="8">
        <v>575</v>
      </c>
      <c r="D29" s="4" t="s">
        <v>239</v>
      </c>
      <c r="E29" s="32" t="s">
        <v>81</v>
      </c>
      <c r="F29" s="19">
        <v>3272.7</v>
      </c>
      <c r="G29" s="19">
        <v>3403.7</v>
      </c>
      <c r="H29" s="19">
        <v>3539.8</v>
      </c>
    </row>
    <row r="30" spans="1:8" ht="42.75" customHeight="1" x14ac:dyDescent="0.25">
      <c r="A30" s="4" t="s">
        <v>476</v>
      </c>
      <c r="B30" s="2"/>
      <c r="C30" s="2"/>
      <c r="D30" s="1"/>
      <c r="E30" s="32" t="s">
        <v>216</v>
      </c>
      <c r="F30" s="31">
        <f>F31</f>
        <v>9168.7999999999993</v>
      </c>
      <c r="G30" s="31">
        <f t="shared" ref="G30:H30" si="8">G31</f>
        <v>8944.2000000000007</v>
      </c>
      <c r="H30" s="31">
        <f t="shared" si="8"/>
        <v>8763.1</v>
      </c>
    </row>
    <row r="31" spans="1:8" ht="27.75" customHeight="1" x14ac:dyDescent="0.25">
      <c r="A31" s="4" t="s">
        <v>476</v>
      </c>
      <c r="B31" s="8">
        <v>600</v>
      </c>
      <c r="C31" s="8">
        <v>575</v>
      </c>
      <c r="D31" s="4" t="s">
        <v>239</v>
      </c>
      <c r="E31" s="32" t="s">
        <v>81</v>
      </c>
      <c r="F31" s="43">
        <v>9168.7999999999993</v>
      </c>
      <c r="G31" s="43">
        <v>8944.2000000000007</v>
      </c>
      <c r="H31" s="43">
        <v>8763.1</v>
      </c>
    </row>
    <row r="32" spans="1:8" ht="27.75" customHeight="1" x14ac:dyDescent="0.25">
      <c r="A32" s="4" t="s">
        <v>250</v>
      </c>
      <c r="B32" s="28"/>
      <c r="C32" s="28"/>
      <c r="D32" s="29"/>
      <c r="E32" s="15" t="s">
        <v>249</v>
      </c>
      <c r="F32" s="19">
        <f>F33+F34</f>
        <v>914.30000000000007</v>
      </c>
      <c r="G32" s="19">
        <f t="shared" ref="G32:H32" si="9">G33+G34</f>
        <v>914.30000000000007</v>
      </c>
      <c r="H32" s="19">
        <f t="shared" si="9"/>
        <v>914.30000000000007</v>
      </c>
    </row>
    <row r="33" spans="1:8" ht="27.75" customHeight="1" x14ac:dyDescent="0.25">
      <c r="A33" s="4" t="s">
        <v>250</v>
      </c>
      <c r="B33" s="8">
        <v>200</v>
      </c>
      <c r="C33" s="28">
        <v>575</v>
      </c>
      <c r="D33" s="4" t="s">
        <v>253</v>
      </c>
      <c r="E33" s="15" t="s">
        <v>12</v>
      </c>
      <c r="F33" s="19">
        <v>23.7</v>
      </c>
      <c r="G33" s="19">
        <v>23.7</v>
      </c>
      <c r="H33" s="19">
        <v>23.7</v>
      </c>
    </row>
    <row r="34" spans="1:8" ht="27.75" customHeight="1" x14ac:dyDescent="0.25">
      <c r="A34" s="40" t="s">
        <v>250</v>
      </c>
      <c r="B34" s="8">
        <v>600</v>
      </c>
      <c r="C34" s="8">
        <v>575</v>
      </c>
      <c r="D34" s="4" t="s">
        <v>253</v>
      </c>
      <c r="E34" s="15" t="s">
        <v>81</v>
      </c>
      <c r="F34" s="19">
        <v>890.6</v>
      </c>
      <c r="G34" s="19">
        <v>890.6</v>
      </c>
      <c r="H34" s="19">
        <v>890.6</v>
      </c>
    </row>
    <row r="35" spans="1:8" ht="42" customHeight="1" x14ac:dyDescent="0.25">
      <c r="A35" s="39" t="s">
        <v>230</v>
      </c>
      <c r="B35" s="2"/>
      <c r="C35" s="2"/>
      <c r="D35" s="1"/>
      <c r="E35" s="15" t="s">
        <v>477</v>
      </c>
      <c r="F35" s="19">
        <f>F36+F38+F40+F42+F44+F46+F48+F50</f>
        <v>362502.2</v>
      </c>
      <c r="G35" s="19">
        <f t="shared" ref="G35:H35" si="10">G36+G38+G40+G42+G44+G46+G48+G50</f>
        <v>329700.89999999997</v>
      </c>
      <c r="H35" s="19">
        <f t="shared" si="10"/>
        <v>330577.99999999994</v>
      </c>
    </row>
    <row r="36" spans="1:8" ht="89.25" x14ac:dyDescent="0.25">
      <c r="A36" s="4" t="s">
        <v>445</v>
      </c>
      <c r="B36" s="28"/>
      <c r="C36" s="28"/>
      <c r="D36" s="29"/>
      <c r="E36" s="15" t="s">
        <v>446</v>
      </c>
      <c r="F36" s="19">
        <f>F37</f>
        <v>235249.2</v>
      </c>
      <c r="G36" s="19">
        <f t="shared" ref="G36:H36" si="11">G37</f>
        <v>235292.3</v>
      </c>
      <c r="H36" s="19">
        <f t="shared" si="11"/>
        <v>235292.3</v>
      </c>
    </row>
    <row r="37" spans="1:8" ht="27.75" customHeight="1" x14ac:dyDescent="0.25">
      <c r="A37" s="4" t="s">
        <v>445</v>
      </c>
      <c r="B37" s="8">
        <v>600</v>
      </c>
      <c r="C37" s="8">
        <v>575</v>
      </c>
      <c r="D37" s="4" t="s">
        <v>239</v>
      </c>
      <c r="E37" s="15" t="s">
        <v>81</v>
      </c>
      <c r="F37" s="19">
        <v>235249.2</v>
      </c>
      <c r="G37" s="19">
        <v>235292.3</v>
      </c>
      <c r="H37" s="19">
        <v>235292.3</v>
      </c>
    </row>
    <row r="38" spans="1:8" ht="41.25" customHeight="1" x14ac:dyDescent="0.25">
      <c r="A38" s="4" t="s">
        <v>231</v>
      </c>
      <c r="B38" s="2"/>
      <c r="C38" s="2"/>
      <c r="D38" s="1"/>
      <c r="E38" s="15" t="s">
        <v>218</v>
      </c>
      <c r="F38" s="19">
        <f>F39</f>
        <v>539.9</v>
      </c>
      <c r="G38" s="19">
        <f t="shared" ref="G38:H40" si="12">G39</f>
        <v>0</v>
      </c>
      <c r="H38" s="19">
        <f t="shared" si="12"/>
        <v>0</v>
      </c>
    </row>
    <row r="39" spans="1:8" ht="28.5" customHeight="1" x14ac:dyDescent="0.25">
      <c r="A39" s="4" t="s">
        <v>231</v>
      </c>
      <c r="B39" s="8">
        <v>600</v>
      </c>
      <c r="C39" s="8">
        <v>575</v>
      </c>
      <c r="D39" s="4" t="s">
        <v>239</v>
      </c>
      <c r="E39" s="15" t="s">
        <v>81</v>
      </c>
      <c r="F39" s="43">
        <v>539.9</v>
      </c>
      <c r="G39" s="43">
        <v>0</v>
      </c>
      <c r="H39" s="43">
        <v>0</v>
      </c>
    </row>
    <row r="40" spans="1:8" ht="40.5" customHeight="1" x14ac:dyDescent="0.25">
      <c r="A40" s="4" t="s">
        <v>232</v>
      </c>
      <c r="B40" s="2"/>
      <c r="C40" s="2"/>
      <c r="D40" s="1"/>
      <c r="E40" s="15" t="s">
        <v>219</v>
      </c>
      <c r="F40" s="19">
        <f>F41</f>
        <v>1264.7</v>
      </c>
      <c r="G40" s="19">
        <f t="shared" si="12"/>
        <v>185</v>
      </c>
      <c r="H40" s="19">
        <f t="shared" si="12"/>
        <v>185</v>
      </c>
    </row>
    <row r="41" spans="1:8" ht="28.5" customHeight="1" x14ac:dyDescent="0.25">
      <c r="A41" s="4" t="s">
        <v>232</v>
      </c>
      <c r="B41" s="8">
        <v>600</v>
      </c>
      <c r="C41" s="8">
        <v>575</v>
      </c>
      <c r="D41" s="4" t="s">
        <v>239</v>
      </c>
      <c r="E41" s="15" t="s">
        <v>81</v>
      </c>
      <c r="F41" s="43">
        <v>1264.7</v>
      </c>
      <c r="G41" s="43">
        <v>185</v>
      </c>
      <c r="H41" s="43">
        <v>185</v>
      </c>
    </row>
    <row r="42" spans="1:8" ht="54.75" customHeight="1" x14ac:dyDescent="0.25">
      <c r="A42" s="4" t="s">
        <v>233</v>
      </c>
      <c r="B42" s="2"/>
      <c r="C42" s="2"/>
      <c r="D42" s="1"/>
      <c r="E42" s="15" t="s">
        <v>220</v>
      </c>
      <c r="F42" s="7">
        <f>F43</f>
        <v>74732.2</v>
      </c>
      <c r="G42" s="7">
        <f t="shared" ref="G42:H42" si="13">G43</f>
        <v>75339.8</v>
      </c>
      <c r="H42" s="7">
        <f t="shared" si="13"/>
        <v>75983.399999999994</v>
      </c>
    </row>
    <row r="43" spans="1:8" ht="27" customHeight="1" x14ac:dyDescent="0.25">
      <c r="A43" s="4" t="s">
        <v>233</v>
      </c>
      <c r="B43" s="8">
        <v>600</v>
      </c>
      <c r="C43" s="8">
        <v>575</v>
      </c>
      <c r="D43" s="4" t="s">
        <v>239</v>
      </c>
      <c r="E43" s="15" t="s">
        <v>81</v>
      </c>
      <c r="F43" s="19">
        <v>74732.2</v>
      </c>
      <c r="G43" s="19">
        <v>75339.8</v>
      </c>
      <c r="H43" s="19">
        <v>75983.399999999994</v>
      </c>
    </row>
    <row r="44" spans="1:8" ht="45" customHeight="1" x14ac:dyDescent="0.25">
      <c r="A44" s="4" t="s">
        <v>234</v>
      </c>
      <c r="B44" s="2"/>
      <c r="C44" s="2"/>
      <c r="D44" s="1"/>
      <c r="E44" s="15" t="s">
        <v>221</v>
      </c>
      <c r="F44" s="19">
        <f>F45</f>
        <v>5613.3</v>
      </c>
      <c r="G44" s="19">
        <f t="shared" ref="G44:H44" si="14">G45</f>
        <v>5837.8</v>
      </c>
      <c r="H44" s="19">
        <f t="shared" si="14"/>
        <v>6071.3</v>
      </c>
    </row>
    <row r="45" spans="1:8" ht="26.25" customHeight="1" x14ac:dyDescent="0.25">
      <c r="A45" s="4" t="s">
        <v>234</v>
      </c>
      <c r="B45" s="8">
        <v>600</v>
      </c>
      <c r="C45" s="8">
        <v>575</v>
      </c>
      <c r="D45" s="4" t="s">
        <v>239</v>
      </c>
      <c r="E45" s="15" t="s">
        <v>81</v>
      </c>
      <c r="F45" s="19">
        <v>5613.3</v>
      </c>
      <c r="G45" s="19">
        <v>5837.8</v>
      </c>
      <c r="H45" s="19">
        <v>6071.3</v>
      </c>
    </row>
    <row r="46" spans="1:8" ht="26.25" customHeight="1" x14ac:dyDescent="0.25">
      <c r="A46" s="4" t="s">
        <v>516</v>
      </c>
      <c r="B46" s="28"/>
      <c r="C46" s="28"/>
      <c r="D46" s="29"/>
      <c r="E46" s="15" t="s">
        <v>517</v>
      </c>
      <c r="F46" s="19">
        <f t="shared" ref="F46:H46" si="15">F47</f>
        <v>17431.900000000001</v>
      </c>
      <c r="G46" s="19">
        <f t="shared" si="15"/>
        <v>0</v>
      </c>
      <c r="H46" s="19">
        <f t="shared" si="15"/>
        <v>0</v>
      </c>
    </row>
    <row r="47" spans="1:8" ht="26.25" customHeight="1" x14ac:dyDescent="0.25">
      <c r="A47" s="4" t="s">
        <v>516</v>
      </c>
      <c r="B47" s="8">
        <v>400</v>
      </c>
      <c r="C47" s="8">
        <v>575</v>
      </c>
      <c r="D47" s="4" t="s">
        <v>239</v>
      </c>
      <c r="E47" s="15" t="s">
        <v>354</v>
      </c>
      <c r="F47" s="19">
        <v>17431.900000000001</v>
      </c>
      <c r="G47" s="19">
        <v>0</v>
      </c>
      <c r="H47" s="19">
        <v>0</v>
      </c>
    </row>
    <row r="48" spans="1:8" ht="44.25" customHeight="1" x14ac:dyDescent="0.25">
      <c r="A48" s="4" t="s">
        <v>465</v>
      </c>
      <c r="B48" s="28"/>
      <c r="C48" s="28"/>
      <c r="D48" s="29"/>
      <c r="E48" s="32" t="s">
        <v>447</v>
      </c>
      <c r="F48" s="19">
        <f>F49</f>
        <v>13046</v>
      </c>
      <c r="G48" s="19">
        <f t="shared" ref="G48:H48" si="16">G49</f>
        <v>13046</v>
      </c>
      <c r="H48" s="19">
        <f t="shared" si="16"/>
        <v>13046</v>
      </c>
    </row>
    <row r="49" spans="1:8" ht="25.5" x14ac:dyDescent="0.25">
      <c r="A49" s="4" t="s">
        <v>465</v>
      </c>
      <c r="B49" s="8">
        <v>600</v>
      </c>
      <c r="C49" s="8">
        <v>575</v>
      </c>
      <c r="D49" s="4" t="s">
        <v>239</v>
      </c>
      <c r="E49" s="32" t="s">
        <v>81</v>
      </c>
      <c r="F49" s="19">
        <v>13046</v>
      </c>
      <c r="G49" s="19">
        <v>13046</v>
      </c>
      <c r="H49" s="19">
        <v>13046</v>
      </c>
    </row>
    <row r="50" spans="1:8" ht="55.5" customHeight="1" x14ac:dyDescent="0.25">
      <c r="A50" s="4" t="s">
        <v>235</v>
      </c>
      <c r="B50" s="2"/>
      <c r="C50" s="2"/>
      <c r="D50" s="1"/>
      <c r="E50" s="6" t="s">
        <v>222</v>
      </c>
      <c r="F50" s="19">
        <f>F51</f>
        <v>14625</v>
      </c>
      <c r="G50" s="19">
        <f t="shared" ref="G50:H50" si="17">G51</f>
        <v>0</v>
      </c>
      <c r="H50" s="19">
        <f t="shared" si="17"/>
        <v>0</v>
      </c>
    </row>
    <row r="51" spans="1:8" ht="29.25" customHeight="1" x14ac:dyDescent="0.25">
      <c r="A51" s="4" t="s">
        <v>235</v>
      </c>
      <c r="B51" s="8">
        <v>600</v>
      </c>
      <c r="C51" s="8">
        <v>575</v>
      </c>
      <c r="D51" s="4" t="s">
        <v>239</v>
      </c>
      <c r="E51" s="32" t="s">
        <v>81</v>
      </c>
      <c r="F51" s="43">
        <v>14625</v>
      </c>
      <c r="G51" s="45">
        <v>0</v>
      </c>
      <c r="H51" s="45">
        <v>0</v>
      </c>
    </row>
    <row r="52" spans="1:8" ht="27.75" customHeight="1" x14ac:dyDescent="0.25">
      <c r="A52" s="4" t="s">
        <v>236</v>
      </c>
      <c r="B52" s="28"/>
      <c r="C52" s="28"/>
      <c r="D52" s="29"/>
      <c r="E52" s="15" t="s">
        <v>223</v>
      </c>
      <c r="F52" s="19">
        <f>F53+F55+F57+F60+F62</f>
        <v>15256.099999999999</v>
      </c>
      <c r="G52" s="19">
        <f t="shared" ref="G52:H52" si="18">G53+G55+G57+G60+G62</f>
        <v>16771.599999999999</v>
      </c>
      <c r="H52" s="19">
        <f t="shared" si="18"/>
        <v>16771.599999999999</v>
      </c>
    </row>
    <row r="53" spans="1:8" ht="27.75" customHeight="1" x14ac:dyDescent="0.25">
      <c r="A53" s="4" t="s">
        <v>466</v>
      </c>
      <c r="B53" s="2"/>
      <c r="C53" s="2"/>
      <c r="D53" s="1"/>
      <c r="E53" s="15" t="s">
        <v>448</v>
      </c>
      <c r="F53" s="19">
        <f>F54</f>
        <v>2658.3</v>
      </c>
      <c r="G53" s="19">
        <f t="shared" ref="G53:H53" si="19">G54</f>
        <v>2658.3</v>
      </c>
      <c r="H53" s="19">
        <f t="shared" si="19"/>
        <v>2658.3</v>
      </c>
    </row>
    <row r="54" spans="1:8" ht="27.75" customHeight="1" x14ac:dyDescent="0.25">
      <c r="A54" s="4" t="s">
        <v>466</v>
      </c>
      <c r="B54" s="8">
        <v>600</v>
      </c>
      <c r="C54" s="8">
        <v>575</v>
      </c>
      <c r="D54" s="4" t="s">
        <v>239</v>
      </c>
      <c r="E54" s="15" t="s">
        <v>81</v>
      </c>
      <c r="F54" s="19">
        <v>2658.3</v>
      </c>
      <c r="G54" s="19">
        <v>2658.3</v>
      </c>
      <c r="H54" s="19">
        <v>2658.3</v>
      </c>
    </row>
    <row r="55" spans="1:8" ht="27.75" customHeight="1" x14ac:dyDescent="0.25">
      <c r="A55" s="4" t="s">
        <v>467</v>
      </c>
      <c r="B55" s="2"/>
      <c r="C55" s="2"/>
      <c r="D55" s="1"/>
      <c r="E55" s="32" t="s">
        <v>468</v>
      </c>
      <c r="F55" s="44">
        <f>F56</f>
        <v>37.200000000000003</v>
      </c>
      <c r="G55" s="44">
        <f t="shared" ref="G55:H55" si="20">G56</f>
        <v>37.200000000000003</v>
      </c>
      <c r="H55" s="44">
        <f t="shared" si="20"/>
        <v>37.200000000000003</v>
      </c>
    </row>
    <row r="56" spans="1:8" ht="27.75" customHeight="1" x14ac:dyDescent="0.25">
      <c r="A56" s="4" t="s">
        <v>467</v>
      </c>
      <c r="B56" s="8">
        <v>600</v>
      </c>
      <c r="C56" s="8">
        <v>575</v>
      </c>
      <c r="D56" s="4" t="s">
        <v>239</v>
      </c>
      <c r="E56" s="32" t="s">
        <v>81</v>
      </c>
      <c r="F56" s="44">
        <v>37.200000000000003</v>
      </c>
      <c r="G56" s="44">
        <v>37.200000000000003</v>
      </c>
      <c r="H56" s="44">
        <v>37.200000000000003</v>
      </c>
    </row>
    <row r="57" spans="1:8" ht="44.25" customHeight="1" x14ac:dyDescent="0.25">
      <c r="A57" s="4" t="s">
        <v>252</v>
      </c>
      <c r="B57" s="28"/>
      <c r="C57" s="28"/>
      <c r="D57" s="29"/>
      <c r="E57" s="15" t="s">
        <v>251</v>
      </c>
      <c r="F57" s="7">
        <f>F58+F59</f>
        <v>4167.7</v>
      </c>
      <c r="G57" s="7">
        <f t="shared" ref="G57:H57" si="21">G58+G59</f>
        <v>4167.7</v>
      </c>
      <c r="H57" s="7">
        <f t="shared" si="21"/>
        <v>4167.7</v>
      </c>
    </row>
    <row r="58" spans="1:8" ht="66.75" customHeight="1" x14ac:dyDescent="0.25">
      <c r="A58" s="4" t="s">
        <v>252</v>
      </c>
      <c r="B58" s="8">
        <v>100</v>
      </c>
      <c r="C58" s="8">
        <v>575</v>
      </c>
      <c r="D58" s="4" t="s">
        <v>253</v>
      </c>
      <c r="E58" s="15" t="s">
        <v>137</v>
      </c>
      <c r="F58" s="19">
        <v>3772.2</v>
      </c>
      <c r="G58" s="19">
        <v>3772.2</v>
      </c>
      <c r="H58" s="19">
        <v>3772.2</v>
      </c>
    </row>
    <row r="59" spans="1:8" ht="30" customHeight="1" x14ac:dyDescent="0.25">
      <c r="A59" s="4" t="s">
        <v>252</v>
      </c>
      <c r="B59" s="8">
        <v>200</v>
      </c>
      <c r="C59" s="8">
        <v>575</v>
      </c>
      <c r="D59" s="4" t="s">
        <v>253</v>
      </c>
      <c r="E59" s="15" t="s">
        <v>12</v>
      </c>
      <c r="F59" s="19">
        <v>395.5</v>
      </c>
      <c r="G59" s="19">
        <v>395.5</v>
      </c>
      <c r="H59" s="19">
        <v>395.5</v>
      </c>
    </row>
    <row r="60" spans="1:8" ht="93" customHeight="1" x14ac:dyDescent="0.25">
      <c r="A60" s="4" t="s">
        <v>237</v>
      </c>
      <c r="B60" s="2"/>
      <c r="C60" s="2"/>
      <c r="D60" s="1"/>
      <c r="E60" s="15" t="s">
        <v>224</v>
      </c>
      <c r="F60" s="19">
        <f>F61</f>
        <v>8370.6</v>
      </c>
      <c r="G60" s="19">
        <f t="shared" ref="G60:H60" si="22">G61</f>
        <v>9886.1</v>
      </c>
      <c r="H60" s="19">
        <f t="shared" si="22"/>
        <v>9886.1</v>
      </c>
    </row>
    <row r="61" spans="1:8" ht="27" customHeight="1" x14ac:dyDescent="0.25">
      <c r="A61" s="4" t="s">
        <v>237</v>
      </c>
      <c r="B61" s="8">
        <v>600</v>
      </c>
      <c r="C61" s="8">
        <v>575</v>
      </c>
      <c r="D61" s="4" t="s">
        <v>239</v>
      </c>
      <c r="E61" s="15" t="s">
        <v>81</v>
      </c>
      <c r="F61" s="19">
        <v>8370.6</v>
      </c>
      <c r="G61" s="19">
        <v>9886.1</v>
      </c>
      <c r="H61" s="19">
        <v>9886.1</v>
      </c>
    </row>
    <row r="62" spans="1:8" ht="55.5" customHeight="1" x14ac:dyDescent="0.25">
      <c r="A62" s="46" t="s">
        <v>238</v>
      </c>
      <c r="B62" s="2"/>
      <c r="C62" s="2"/>
      <c r="D62" s="1"/>
      <c r="E62" s="32" t="s">
        <v>225</v>
      </c>
      <c r="F62" s="44">
        <f>F63</f>
        <v>22.3</v>
      </c>
      <c r="G62" s="44">
        <f t="shared" ref="G62:H62" si="23">G63</f>
        <v>22.3</v>
      </c>
      <c r="H62" s="44">
        <f t="shared" si="23"/>
        <v>22.3</v>
      </c>
    </row>
    <row r="63" spans="1:8" ht="27.75" customHeight="1" x14ac:dyDescent="0.25">
      <c r="A63" s="46" t="s">
        <v>238</v>
      </c>
      <c r="B63" s="8">
        <v>600</v>
      </c>
      <c r="C63" s="8">
        <v>575</v>
      </c>
      <c r="D63" s="4" t="s">
        <v>239</v>
      </c>
      <c r="E63" s="32" t="s">
        <v>81</v>
      </c>
      <c r="F63" s="44">
        <v>22.3</v>
      </c>
      <c r="G63" s="44">
        <v>22.3</v>
      </c>
      <c r="H63" s="44">
        <v>22.3</v>
      </c>
    </row>
    <row r="64" spans="1:8" ht="38.25" x14ac:dyDescent="0.25">
      <c r="A64" s="46" t="s">
        <v>615</v>
      </c>
      <c r="B64" s="28"/>
      <c r="C64" s="28"/>
      <c r="D64" s="29"/>
      <c r="E64" s="26" t="s">
        <v>500</v>
      </c>
      <c r="F64" s="7">
        <f>F65</f>
        <v>2027.1</v>
      </c>
      <c r="G64" s="7">
        <f t="shared" ref="G64:H64" si="24">G65</f>
        <v>2027.1</v>
      </c>
      <c r="H64" s="7">
        <f t="shared" si="24"/>
        <v>2027.1</v>
      </c>
    </row>
    <row r="65" spans="1:8" ht="51" x14ac:dyDescent="0.25">
      <c r="A65" s="46" t="s">
        <v>499</v>
      </c>
      <c r="B65" s="2"/>
      <c r="C65" s="2"/>
      <c r="D65" s="1"/>
      <c r="E65" s="26" t="s">
        <v>501</v>
      </c>
      <c r="F65" s="63">
        <f t="shared" ref="F65:H65" si="25">F66</f>
        <v>2027.1</v>
      </c>
      <c r="G65" s="63">
        <f t="shared" si="25"/>
        <v>2027.1</v>
      </c>
      <c r="H65" s="63">
        <f t="shared" si="25"/>
        <v>2027.1</v>
      </c>
    </row>
    <row r="66" spans="1:8" ht="25.5" x14ac:dyDescent="0.25">
      <c r="A66" s="46" t="s">
        <v>499</v>
      </c>
      <c r="B66" s="8">
        <v>600</v>
      </c>
      <c r="C66" s="8">
        <v>575</v>
      </c>
      <c r="D66" s="4" t="s">
        <v>239</v>
      </c>
      <c r="E66" s="32" t="s">
        <v>81</v>
      </c>
      <c r="F66" s="44">
        <v>2027.1</v>
      </c>
      <c r="G66" s="44">
        <v>2027.1</v>
      </c>
      <c r="H66" s="44">
        <v>2027.1</v>
      </c>
    </row>
    <row r="67" spans="1:8" ht="27.75" customHeight="1" x14ac:dyDescent="0.25">
      <c r="A67" s="4" t="s">
        <v>259</v>
      </c>
      <c r="B67" s="28"/>
      <c r="C67" s="28"/>
      <c r="D67" s="29"/>
      <c r="E67" s="15" t="s">
        <v>260</v>
      </c>
      <c r="F67" s="7">
        <f>F68+F77</f>
        <v>7300.6</v>
      </c>
      <c r="G67" s="7">
        <f>G68+G77</f>
        <v>7351.4</v>
      </c>
      <c r="H67" s="7">
        <f>H68+H77</f>
        <v>7351.7</v>
      </c>
    </row>
    <row r="68" spans="1:8" ht="42" customHeight="1" x14ac:dyDescent="0.25">
      <c r="A68" s="4" t="s">
        <v>261</v>
      </c>
      <c r="B68" s="28"/>
      <c r="C68" s="28"/>
      <c r="D68" s="29"/>
      <c r="E68" s="15" t="s">
        <v>262</v>
      </c>
      <c r="F68" s="7">
        <f>F69+F73+F71+F75</f>
        <v>3516.2</v>
      </c>
      <c r="G68" s="7">
        <f>G69+G73+G71+G75</f>
        <v>3557</v>
      </c>
      <c r="H68" s="7">
        <f>H69+H73+H71+H75</f>
        <v>3557</v>
      </c>
    </row>
    <row r="69" spans="1:8" ht="30" customHeight="1" x14ac:dyDescent="0.25">
      <c r="A69" s="4" t="s">
        <v>450</v>
      </c>
      <c r="B69" s="28"/>
      <c r="C69" s="28"/>
      <c r="D69" s="29"/>
      <c r="E69" s="15" t="s">
        <v>449</v>
      </c>
      <c r="F69" s="63">
        <f t="shared" ref="F69:H69" si="26">F70</f>
        <v>2063.6999999999998</v>
      </c>
      <c r="G69" s="63">
        <f t="shared" si="26"/>
        <v>2063.6999999999998</v>
      </c>
      <c r="H69" s="63">
        <f t="shared" si="26"/>
        <v>2063.6999999999998</v>
      </c>
    </row>
    <row r="70" spans="1:8" ht="25.5" x14ac:dyDescent="0.25">
      <c r="A70" s="4" t="s">
        <v>450</v>
      </c>
      <c r="B70" s="8">
        <v>600</v>
      </c>
      <c r="C70" s="8">
        <v>575</v>
      </c>
      <c r="D70" s="4" t="s">
        <v>78</v>
      </c>
      <c r="E70" s="15" t="s">
        <v>94</v>
      </c>
      <c r="F70" s="63">
        <v>2063.6999999999998</v>
      </c>
      <c r="G70" s="63">
        <v>2063.6999999999998</v>
      </c>
      <c r="H70" s="63">
        <v>2063.6999999999998</v>
      </c>
    </row>
    <row r="71" spans="1:8" ht="38.25" x14ac:dyDescent="0.25">
      <c r="A71" s="4" t="s">
        <v>478</v>
      </c>
      <c r="B71" s="28"/>
      <c r="C71" s="28"/>
      <c r="D71" s="29"/>
      <c r="E71" s="6" t="s">
        <v>479</v>
      </c>
      <c r="F71" s="19">
        <f>F72</f>
        <v>0</v>
      </c>
      <c r="G71" s="19">
        <f t="shared" ref="G71:H71" si="27">G72</f>
        <v>0</v>
      </c>
      <c r="H71" s="19">
        <f t="shared" si="27"/>
        <v>0</v>
      </c>
    </row>
    <row r="72" spans="1:8" ht="25.5" x14ac:dyDescent="0.25">
      <c r="A72" s="4" t="s">
        <v>478</v>
      </c>
      <c r="B72" s="8">
        <v>600</v>
      </c>
      <c r="C72" s="8">
        <v>575</v>
      </c>
      <c r="D72" s="4" t="s">
        <v>78</v>
      </c>
      <c r="E72" s="51" t="s">
        <v>94</v>
      </c>
      <c r="F72" s="19"/>
      <c r="G72" s="19"/>
      <c r="H72" s="19"/>
    </row>
    <row r="73" spans="1:8" ht="54.75" customHeight="1" x14ac:dyDescent="0.25">
      <c r="A73" s="4" t="s">
        <v>263</v>
      </c>
      <c r="B73" s="28"/>
      <c r="C73" s="28"/>
      <c r="D73" s="29"/>
      <c r="E73" s="15" t="s">
        <v>264</v>
      </c>
      <c r="F73" s="19">
        <f>F74</f>
        <v>1431.7</v>
      </c>
      <c r="G73" s="19">
        <f t="shared" ref="G73:H80" si="28">G74</f>
        <v>1472.5</v>
      </c>
      <c r="H73" s="19">
        <f t="shared" si="28"/>
        <v>1472.5</v>
      </c>
    </row>
    <row r="74" spans="1:8" ht="27.75" customHeight="1" x14ac:dyDescent="0.25">
      <c r="A74" s="4" t="s">
        <v>263</v>
      </c>
      <c r="B74" s="8">
        <v>600</v>
      </c>
      <c r="C74" s="8">
        <v>575</v>
      </c>
      <c r="D74" s="4" t="s">
        <v>78</v>
      </c>
      <c r="E74" s="15" t="s">
        <v>81</v>
      </c>
      <c r="F74" s="19">
        <v>1431.7</v>
      </c>
      <c r="G74" s="19">
        <v>1472.5</v>
      </c>
      <c r="H74" s="19">
        <v>1472.5</v>
      </c>
    </row>
    <row r="75" spans="1:8" ht="56.25" customHeight="1" x14ac:dyDescent="0.25">
      <c r="A75" s="4" t="s">
        <v>265</v>
      </c>
      <c r="B75" s="28"/>
      <c r="C75" s="28"/>
      <c r="D75" s="29"/>
      <c r="E75" s="6" t="s">
        <v>90</v>
      </c>
      <c r="F75" s="19">
        <f>F76</f>
        <v>20.8</v>
      </c>
      <c r="G75" s="19">
        <f t="shared" ref="G75:H75" si="29">G76</f>
        <v>20.8</v>
      </c>
      <c r="H75" s="19">
        <f t="shared" si="29"/>
        <v>20.8</v>
      </c>
    </row>
    <row r="76" spans="1:8" ht="27.75" customHeight="1" x14ac:dyDescent="0.25">
      <c r="A76" s="4" t="s">
        <v>265</v>
      </c>
      <c r="B76" s="8">
        <v>600</v>
      </c>
      <c r="C76" s="8">
        <v>575</v>
      </c>
      <c r="D76" s="4" t="s">
        <v>78</v>
      </c>
      <c r="E76" s="5" t="s">
        <v>94</v>
      </c>
      <c r="F76" s="19">
        <v>20.8</v>
      </c>
      <c r="G76" s="19">
        <v>20.8</v>
      </c>
      <c r="H76" s="19">
        <v>20.8</v>
      </c>
    </row>
    <row r="77" spans="1:8" ht="93" customHeight="1" x14ac:dyDescent="0.25">
      <c r="A77" s="4" t="s">
        <v>266</v>
      </c>
      <c r="B77" s="28"/>
      <c r="C77" s="28"/>
      <c r="D77" s="29"/>
      <c r="E77" s="15" t="s">
        <v>267</v>
      </c>
      <c r="F77" s="7">
        <f>F78+F80+F82</f>
        <v>3784.4</v>
      </c>
      <c r="G77" s="7">
        <f t="shared" ref="G77:H77" si="30">G78+G80+G82</f>
        <v>3794.4</v>
      </c>
      <c r="H77" s="7">
        <f t="shared" si="30"/>
        <v>3794.7</v>
      </c>
    </row>
    <row r="78" spans="1:8" ht="20.25" customHeight="1" x14ac:dyDescent="0.25">
      <c r="A78" s="4" t="s">
        <v>268</v>
      </c>
      <c r="B78" s="28"/>
      <c r="C78" s="28"/>
      <c r="D78" s="29"/>
      <c r="E78" s="15" t="s">
        <v>269</v>
      </c>
      <c r="F78" s="19">
        <f t="shared" ref="F78" si="31">F79</f>
        <v>486.4</v>
      </c>
      <c r="G78" s="19">
        <f t="shared" si="28"/>
        <v>486.4</v>
      </c>
      <c r="H78" s="19">
        <f t="shared" si="28"/>
        <v>486.4</v>
      </c>
    </row>
    <row r="79" spans="1:8" ht="27.75" customHeight="1" x14ac:dyDescent="0.25">
      <c r="A79" s="4" t="s">
        <v>268</v>
      </c>
      <c r="B79" s="8">
        <v>600</v>
      </c>
      <c r="C79" s="8">
        <v>575</v>
      </c>
      <c r="D79" s="4" t="s">
        <v>78</v>
      </c>
      <c r="E79" s="15" t="s">
        <v>81</v>
      </c>
      <c r="F79" s="19">
        <v>486.4</v>
      </c>
      <c r="G79" s="19">
        <v>486.4</v>
      </c>
      <c r="H79" s="19">
        <v>486.4</v>
      </c>
    </row>
    <row r="80" spans="1:8" ht="43.5" customHeight="1" x14ac:dyDescent="0.25">
      <c r="A80" s="4" t="s">
        <v>270</v>
      </c>
      <c r="B80" s="28"/>
      <c r="C80" s="28"/>
      <c r="D80" s="29"/>
      <c r="E80" s="15" t="s">
        <v>271</v>
      </c>
      <c r="F80" s="19">
        <f t="shared" ref="F80" si="32">F81</f>
        <v>3228.8</v>
      </c>
      <c r="G80" s="19">
        <f t="shared" si="28"/>
        <v>3238.8</v>
      </c>
      <c r="H80" s="19">
        <f t="shared" si="28"/>
        <v>3239.1</v>
      </c>
    </row>
    <row r="81" spans="1:8" ht="27.75" customHeight="1" x14ac:dyDescent="0.25">
      <c r="A81" s="4" t="s">
        <v>270</v>
      </c>
      <c r="B81" s="8">
        <v>600</v>
      </c>
      <c r="C81" s="8">
        <v>575</v>
      </c>
      <c r="D81" s="4" t="s">
        <v>78</v>
      </c>
      <c r="E81" s="15" t="s">
        <v>81</v>
      </c>
      <c r="F81" s="19">
        <v>3228.8</v>
      </c>
      <c r="G81" s="19">
        <v>3238.8</v>
      </c>
      <c r="H81" s="19">
        <v>3239.1</v>
      </c>
    </row>
    <row r="82" spans="1:8" ht="42.75" customHeight="1" x14ac:dyDescent="0.25">
      <c r="A82" s="4" t="s">
        <v>273</v>
      </c>
      <c r="B82" s="28"/>
      <c r="C82" s="28"/>
      <c r="D82" s="29"/>
      <c r="E82" s="15" t="s">
        <v>272</v>
      </c>
      <c r="F82" s="19">
        <f>F83+F84</f>
        <v>69.2</v>
      </c>
      <c r="G82" s="19">
        <f t="shared" ref="G82:H82" si="33">G83+G84</f>
        <v>69.2</v>
      </c>
      <c r="H82" s="19">
        <f t="shared" si="33"/>
        <v>69.2</v>
      </c>
    </row>
    <row r="83" spans="1:8" ht="30" customHeight="1" x14ac:dyDescent="0.25">
      <c r="A83" s="4" t="s">
        <v>273</v>
      </c>
      <c r="B83" s="8">
        <v>600</v>
      </c>
      <c r="C83" s="8">
        <v>575</v>
      </c>
      <c r="D83" s="4" t="s">
        <v>78</v>
      </c>
      <c r="E83" s="15" t="s">
        <v>81</v>
      </c>
      <c r="F83" s="19">
        <v>54.2</v>
      </c>
      <c r="G83" s="19">
        <v>54.2</v>
      </c>
      <c r="H83" s="19">
        <v>54.2</v>
      </c>
    </row>
    <row r="84" spans="1:8" ht="16.5" customHeight="1" x14ac:dyDescent="0.25">
      <c r="A84" s="4" t="s">
        <v>273</v>
      </c>
      <c r="B84" s="8">
        <v>800</v>
      </c>
      <c r="C84" s="8">
        <v>575</v>
      </c>
      <c r="D84" s="4" t="s">
        <v>78</v>
      </c>
      <c r="E84" s="15" t="s">
        <v>30</v>
      </c>
      <c r="F84" s="19">
        <v>15</v>
      </c>
      <c r="G84" s="19">
        <v>15</v>
      </c>
      <c r="H84" s="19">
        <v>15</v>
      </c>
    </row>
    <row r="85" spans="1:8" ht="15" customHeight="1" x14ac:dyDescent="0.25">
      <c r="A85" s="4" t="s">
        <v>254</v>
      </c>
      <c r="B85" s="2"/>
      <c r="C85" s="2"/>
      <c r="D85" s="1"/>
      <c r="E85" s="14" t="s">
        <v>255</v>
      </c>
      <c r="F85" s="19">
        <f>F86+F90</f>
        <v>9715.1</v>
      </c>
      <c r="G85" s="19">
        <f>G86+G90</f>
        <v>9722.1</v>
      </c>
      <c r="H85" s="19">
        <f>H86+H90</f>
        <v>9733</v>
      </c>
    </row>
    <row r="86" spans="1:8" ht="27.75" customHeight="1" x14ac:dyDescent="0.25">
      <c r="A86" s="4" t="s">
        <v>256</v>
      </c>
      <c r="B86" s="2"/>
      <c r="C86" s="2"/>
      <c r="D86" s="1"/>
      <c r="E86" s="15" t="s">
        <v>129</v>
      </c>
      <c r="F86" s="19">
        <f>F87</f>
        <v>4922.6000000000004</v>
      </c>
      <c r="G86" s="19">
        <f t="shared" ref="G86:H86" si="34">G87</f>
        <v>4922.6000000000004</v>
      </c>
      <c r="H86" s="19">
        <f t="shared" si="34"/>
        <v>4922.6000000000004</v>
      </c>
    </row>
    <row r="87" spans="1:8" ht="44.25" customHeight="1" x14ac:dyDescent="0.25">
      <c r="A87" s="4" t="s">
        <v>257</v>
      </c>
      <c r="B87" s="2"/>
      <c r="C87" s="2"/>
      <c r="D87" s="1"/>
      <c r="E87" s="15" t="s">
        <v>28</v>
      </c>
      <c r="F87" s="19">
        <f>F88+F89</f>
        <v>4922.6000000000004</v>
      </c>
      <c r="G87" s="19">
        <f>G88+G89</f>
        <v>4922.6000000000004</v>
      </c>
      <c r="H87" s="19">
        <f>H88+H89</f>
        <v>4922.6000000000004</v>
      </c>
    </row>
    <row r="88" spans="1:8" ht="66.75" customHeight="1" x14ac:dyDescent="0.25">
      <c r="A88" s="4" t="s">
        <v>257</v>
      </c>
      <c r="B88" s="8">
        <v>100</v>
      </c>
      <c r="C88" s="8">
        <v>575</v>
      </c>
      <c r="D88" s="4" t="s">
        <v>253</v>
      </c>
      <c r="E88" s="5" t="s">
        <v>29</v>
      </c>
      <c r="F88" s="7">
        <v>4912.6000000000004</v>
      </c>
      <c r="G88" s="7">
        <v>4912.6000000000004</v>
      </c>
      <c r="H88" s="7">
        <v>4912.6000000000004</v>
      </c>
    </row>
    <row r="89" spans="1:8" ht="26.25" customHeight="1" x14ac:dyDescent="0.25">
      <c r="A89" s="4" t="s">
        <v>257</v>
      </c>
      <c r="B89" s="8">
        <v>200</v>
      </c>
      <c r="C89" s="8">
        <v>575</v>
      </c>
      <c r="D89" s="4" t="s">
        <v>253</v>
      </c>
      <c r="E89" s="15" t="s">
        <v>12</v>
      </c>
      <c r="F89" s="7">
        <v>10</v>
      </c>
      <c r="G89" s="7">
        <v>10</v>
      </c>
      <c r="H89" s="7">
        <v>10</v>
      </c>
    </row>
    <row r="90" spans="1:8" ht="42" customHeight="1" x14ac:dyDescent="0.25">
      <c r="A90" s="4" t="s">
        <v>496</v>
      </c>
      <c r="B90" s="2"/>
      <c r="C90" s="2"/>
      <c r="D90" s="1"/>
      <c r="E90" s="15" t="s">
        <v>258</v>
      </c>
      <c r="F90" s="7">
        <f>F91+F92</f>
        <v>4792.5</v>
      </c>
      <c r="G90" s="7">
        <f t="shared" ref="G90:H90" si="35">G91+G92</f>
        <v>4799.5</v>
      </c>
      <c r="H90" s="7">
        <f t="shared" si="35"/>
        <v>4810.3999999999996</v>
      </c>
    </row>
    <row r="91" spans="1:8" ht="66" customHeight="1" x14ac:dyDescent="0.25">
      <c r="A91" s="4" t="s">
        <v>496</v>
      </c>
      <c r="B91" s="8">
        <v>100</v>
      </c>
      <c r="C91" s="8">
        <v>575</v>
      </c>
      <c r="D91" s="4" t="s">
        <v>253</v>
      </c>
      <c r="E91" s="5" t="s">
        <v>137</v>
      </c>
      <c r="F91" s="19">
        <v>4066.6</v>
      </c>
      <c r="G91" s="19">
        <v>4066.6</v>
      </c>
      <c r="H91" s="19">
        <v>4066.6</v>
      </c>
    </row>
    <row r="92" spans="1:8" ht="30.75" customHeight="1" x14ac:dyDescent="0.25">
      <c r="A92" s="4" t="s">
        <v>496</v>
      </c>
      <c r="B92" s="8">
        <v>200</v>
      </c>
      <c r="C92" s="8">
        <v>575</v>
      </c>
      <c r="D92" s="4" t="s">
        <v>253</v>
      </c>
      <c r="E92" s="15" t="s">
        <v>12</v>
      </c>
      <c r="F92" s="19">
        <v>725.9</v>
      </c>
      <c r="G92" s="19">
        <v>732.9</v>
      </c>
      <c r="H92" s="19">
        <v>743.8</v>
      </c>
    </row>
    <row r="93" spans="1:8" ht="42" customHeight="1" x14ac:dyDescent="0.25">
      <c r="A93" s="12" t="s">
        <v>176</v>
      </c>
      <c r="B93" s="22"/>
      <c r="C93" s="22"/>
      <c r="D93" s="23"/>
      <c r="E93" s="10" t="s">
        <v>154</v>
      </c>
      <c r="F93" s="11">
        <f>F94+F121+F149</f>
        <v>77841.400000000009</v>
      </c>
      <c r="G93" s="11">
        <f>G94+G121+G149</f>
        <v>75222.2</v>
      </c>
      <c r="H93" s="11">
        <f>H94+H121+H149</f>
        <v>75437.2</v>
      </c>
    </row>
    <row r="94" spans="1:8" ht="28.5" customHeight="1" x14ac:dyDescent="0.25">
      <c r="A94" s="4" t="s">
        <v>177</v>
      </c>
      <c r="B94" s="2"/>
      <c r="C94" s="2"/>
      <c r="D94" s="1"/>
      <c r="E94" s="5" t="s">
        <v>155</v>
      </c>
      <c r="F94" s="7">
        <f>F95+F100+F112+F105+F116</f>
        <v>73600.600000000006</v>
      </c>
      <c r="G94" s="7">
        <f t="shared" ref="G94:H94" si="36">G95+G100+G112+G105+G116</f>
        <v>73491</v>
      </c>
      <c r="H94" s="7">
        <f t="shared" si="36"/>
        <v>73706</v>
      </c>
    </row>
    <row r="95" spans="1:8" ht="18" customHeight="1" x14ac:dyDescent="0.25">
      <c r="A95" s="4" t="s">
        <v>178</v>
      </c>
      <c r="B95" s="2"/>
      <c r="C95" s="2"/>
      <c r="D95" s="1"/>
      <c r="E95" s="5" t="s">
        <v>156</v>
      </c>
      <c r="F95" s="19">
        <f>F96+F98</f>
        <v>6965.8</v>
      </c>
      <c r="G95" s="19">
        <f t="shared" ref="G95:H95" si="37">G96+G98</f>
        <v>6798</v>
      </c>
      <c r="H95" s="19">
        <f t="shared" si="37"/>
        <v>6808.7</v>
      </c>
    </row>
    <row r="96" spans="1:8" ht="29.25" customHeight="1" x14ac:dyDescent="0.25">
      <c r="A96" s="4" t="s">
        <v>179</v>
      </c>
      <c r="B96" s="2"/>
      <c r="C96" s="2"/>
      <c r="D96" s="1"/>
      <c r="E96" s="6" t="s">
        <v>157</v>
      </c>
      <c r="F96" s="7">
        <f>F97</f>
        <v>6585.8</v>
      </c>
      <c r="G96" s="7">
        <f t="shared" ref="G96:H96" si="38">G97</f>
        <v>6418</v>
      </c>
      <c r="H96" s="7">
        <f t="shared" si="38"/>
        <v>6428.7</v>
      </c>
    </row>
    <row r="97" spans="1:8" ht="28.5" customHeight="1" x14ac:dyDescent="0.25">
      <c r="A97" s="4" t="s">
        <v>179</v>
      </c>
      <c r="B97" s="8">
        <v>600</v>
      </c>
      <c r="C97" s="8">
        <v>565</v>
      </c>
      <c r="D97" s="4" t="s">
        <v>201</v>
      </c>
      <c r="E97" s="5" t="s">
        <v>94</v>
      </c>
      <c r="F97" s="19">
        <v>6585.8</v>
      </c>
      <c r="G97" s="19">
        <v>6418</v>
      </c>
      <c r="H97" s="19">
        <v>6428.7</v>
      </c>
    </row>
    <row r="98" spans="1:8" ht="42.75" customHeight="1" x14ac:dyDescent="0.25">
      <c r="A98" s="4" t="s">
        <v>180</v>
      </c>
      <c r="B98" s="2"/>
      <c r="C98" s="2"/>
      <c r="D98" s="1"/>
      <c r="E98" s="6" t="s">
        <v>158</v>
      </c>
      <c r="F98" s="7">
        <f>F99</f>
        <v>380</v>
      </c>
      <c r="G98" s="7">
        <f t="shared" ref="G98:H98" si="39">G99</f>
        <v>380</v>
      </c>
      <c r="H98" s="7">
        <f t="shared" si="39"/>
        <v>380</v>
      </c>
    </row>
    <row r="99" spans="1:8" ht="27.75" customHeight="1" x14ac:dyDescent="0.25">
      <c r="A99" s="4" t="s">
        <v>180</v>
      </c>
      <c r="B99" s="8">
        <v>600</v>
      </c>
      <c r="C99" s="8">
        <v>565</v>
      </c>
      <c r="D99" s="4" t="s">
        <v>201</v>
      </c>
      <c r="E99" s="5" t="s">
        <v>94</v>
      </c>
      <c r="F99" s="7">
        <v>380</v>
      </c>
      <c r="G99" s="7">
        <v>380</v>
      </c>
      <c r="H99" s="7">
        <v>380</v>
      </c>
    </row>
    <row r="100" spans="1:8" ht="40.5" customHeight="1" x14ac:dyDescent="0.25">
      <c r="A100" s="4" t="s">
        <v>181</v>
      </c>
      <c r="B100" s="2"/>
      <c r="C100" s="2"/>
      <c r="D100" s="1"/>
      <c r="E100" s="5" t="s">
        <v>159</v>
      </c>
      <c r="F100" s="7">
        <f>F101+F103</f>
        <v>18337</v>
      </c>
      <c r="G100" s="7">
        <f t="shared" ref="G100:H100" si="40">G101+G103</f>
        <v>18357.3</v>
      </c>
      <c r="H100" s="7">
        <f t="shared" si="40"/>
        <v>18531.599999999999</v>
      </c>
    </row>
    <row r="101" spans="1:8" ht="39" customHeight="1" x14ac:dyDescent="0.25">
      <c r="A101" s="4" t="s">
        <v>182</v>
      </c>
      <c r="B101" s="2"/>
      <c r="C101" s="2"/>
      <c r="D101" s="1"/>
      <c r="E101" s="30" t="s">
        <v>158</v>
      </c>
      <c r="F101" s="7">
        <f>F102</f>
        <v>610</v>
      </c>
      <c r="G101" s="7">
        <f t="shared" ref="G101:H103" si="41">G102</f>
        <v>610</v>
      </c>
      <c r="H101" s="7">
        <f t="shared" si="41"/>
        <v>610</v>
      </c>
    </row>
    <row r="102" spans="1:8" ht="30.75" customHeight="1" x14ac:dyDescent="0.25">
      <c r="A102" s="4" t="s">
        <v>182</v>
      </c>
      <c r="B102" s="8">
        <v>600</v>
      </c>
      <c r="C102" s="8">
        <v>565</v>
      </c>
      <c r="D102" s="4" t="s">
        <v>201</v>
      </c>
      <c r="E102" s="5" t="s">
        <v>81</v>
      </c>
      <c r="F102" s="7">
        <v>610</v>
      </c>
      <c r="G102" s="7">
        <v>610</v>
      </c>
      <c r="H102" s="7">
        <v>610</v>
      </c>
    </row>
    <row r="103" spans="1:8" ht="28.5" customHeight="1" x14ac:dyDescent="0.25">
      <c r="A103" s="4" t="s">
        <v>183</v>
      </c>
      <c r="B103" s="2"/>
      <c r="C103" s="2"/>
      <c r="D103" s="1"/>
      <c r="E103" s="30" t="s">
        <v>160</v>
      </c>
      <c r="F103" s="7">
        <f>F104</f>
        <v>17727</v>
      </c>
      <c r="G103" s="7">
        <f t="shared" si="41"/>
        <v>17747.3</v>
      </c>
      <c r="H103" s="7">
        <f t="shared" si="41"/>
        <v>17921.599999999999</v>
      </c>
    </row>
    <row r="104" spans="1:8" ht="27.75" customHeight="1" x14ac:dyDescent="0.25">
      <c r="A104" s="4" t="s">
        <v>183</v>
      </c>
      <c r="B104" s="8">
        <v>600</v>
      </c>
      <c r="C104" s="8">
        <v>565</v>
      </c>
      <c r="D104" s="4" t="s">
        <v>201</v>
      </c>
      <c r="E104" s="5" t="s">
        <v>81</v>
      </c>
      <c r="F104" s="7">
        <v>17727</v>
      </c>
      <c r="G104" s="7">
        <v>17747.3</v>
      </c>
      <c r="H104" s="7">
        <v>17921.599999999999</v>
      </c>
    </row>
    <row r="105" spans="1:8" ht="27.75" customHeight="1" x14ac:dyDescent="0.25">
      <c r="A105" s="4" t="s">
        <v>209</v>
      </c>
      <c r="B105" s="28"/>
      <c r="C105" s="28"/>
      <c r="D105" s="29"/>
      <c r="E105" s="5" t="s">
        <v>206</v>
      </c>
      <c r="F105" s="7">
        <f>F108+F110+F106</f>
        <v>12544.8</v>
      </c>
      <c r="G105" s="7">
        <f t="shared" ref="G105:H105" si="42">G108+G110+G106</f>
        <v>12582.7</v>
      </c>
      <c r="H105" s="7">
        <f t="shared" si="42"/>
        <v>12612.7</v>
      </c>
    </row>
    <row r="106" spans="1:8" ht="27.75" customHeight="1" x14ac:dyDescent="0.25">
      <c r="A106" s="4" t="s">
        <v>462</v>
      </c>
      <c r="B106" s="28"/>
      <c r="C106" s="28"/>
      <c r="D106" s="29"/>
      <c r="E106" s="5" t="s">
        <v>449</v>
      </c>
      <c r="F106" s="7">
        <f>F107</f>
        <v>4540.2</v>
      </c>
      <c r="G106" s="7">
        <f t="shared" ref="G106:H106" si="43">G107</f>
        <v>4540.2</v>
      </c>
      <c r="H106" s="7">
        <f t="shared" si="43"/>
        <v>4540.2</v>
      </c>
    </row>
    <row r="107" spans="1:8" ht="27.75" customHeight="1" x14ac:dyDescent="0.25">
      <c r="A107" s="4" t="s">
        <v>462</v>
      </c>
      <c r="B107" s="28">
        <v>600</v>
      </c>
      <c r="C107" s="28">
        <v>565</v>
      </c>
      <c r="D107" s="29" t="s">
        <v>78</v>
      </c>
      <c r="E107" s="5" t="s">
        <v>81</v>
      </c>
      <c r="F107" s="7">
        <v>4540.2</v>
      </c>
      <c r="G107" s="7">
        <v>4540.2</v>
      </c>
      <c r="H107" s="7">
        <v>4540.2</v>
      </c>
    </row>
    <row r="108" spans="1:8" ht="27.75" customHeight="1" x14ac:dyDescent="0.25">
      <c r="A108" s="4" t="s">
        <v>210</v>
      </c>
      <c r="B108" s="28"/>
      <c r="C108" s="28"/>
      <c r="D108" s="29"/>
      <c r="E108" s="6" t="s">
        <v>207</v>
      </c>
      <c r="F108" s="7">
        <f>F109</f>
        <v>7958.7</v>
      </c>
      <c r="G108" s="7">
        <f t="shared" ref="G108:H110" si="44">G109</f>
        <v>7996.6</v>
      </c>
      <c r="H108" s="7">
        <f t="shared" si="44"/>
        <v>8026.6</v>
      </c>
    </row>
    <row r="109" spans="1:8" ht="27.75" customHeight="1" x14ac:dyDescent="0.25">
      <c r="A109" s="4" t="s">
        <v>210</v>
      </c>
      <c r="B109" s="8">
        <v>600</v>
      </c>
      <c r="C109" s="8">
        <v>565</v>
      </c>
      <c r="D109" s="4" t="s">
        <v>78</v>
      </c>
      <c r="E109" s="5" t="s">
        <v>94</v>
      </c>
      <c r="F109" s="7">
        <v>7958.7</v>
      </c>
      <c r="G109" s="7">
        <v>7996.6</v>
      </c>
      <c r="H109" s="7">
        <v>8026.6</v>
      </c>
    </row>
    <row r="110" spans="1:8" ht="57" customHeight="1" x14ac:dyDescent="0.25">
      <c r="A110" s="4" t="s">
        <v>211</v>
      </c>
      <c r="B110" s="28"/>
      <c r="C110" s="28"/>
      <c r="D110" s="29"/>
      <c r="E110" s="6" t="s">
        <v>208</v>
      </c>
      <c r="F110" s="7">
        <f>F111</f>
        <v>45.9</v>
      </c>
      <c r="G110" s="7">
        <f t="shared" si="44"/>
        <v>45.9</v>
      </c>
      <c r="H110" s="7">
        <f t="shared" si="44"/>
        <v>45.9</v>
      </c>
    </row>
    <row r="111" spans="1:8" ht="27.75" customHeight="1" x14ac:dyDescent="0.25">
      <c r="A111" s="4" t="s">
        <v>211</v>
      </c>
      <c r="B111" s="8">
        <v>600</v>
      </c>
      <c r="C111" s="8">
        <v>565</v>
      </c>
      <c r="D111" s="4" t="s">
        <v>78</v>
      </c>
      <c r="E111" s="5" t="s">
        <v>94</v>
      </c>
      <c r="F111" s="7">
        <v>45.9</v>
      </c>
      <c r="G111" s="7">
        <v>45.9</v>
      </c>
      <c r="H111" s="7">
        <v>45.9</v>
      </c>
    </row>
    <row r="112" spans="1:8" ht="16.5" customHeight="1" x14ac:dyDescent="0.25">
      <c r="A112" s="4" t="s">
        <v>184</v>
      </c>
      <c r="B112" s="2"/>
      <c r="C112" s="2"/>
      <c r="D112" s="1"/>
      <c r="E112" s="5" t="s">
        <v>161</v>
      </c>
      <c r="F112" s="7">
        <f>F113</f>
        <v>148.39999999999998</v>
      </c>
      <c r="G112" s="7">
        <f t="shared" ref="G112:H119" si="45">G113</f>
        <v>148.39999999999998</v>
      </c>
      <c r="H112" s="7">
        <f t="shared" si="45"/>
        <v>148.39999999999998</v>
      </c>
    </row>
    <row r="113" spans="1:8" ht="40.5" customHeight="1" x14ac:dyDescent="0.25">
      <c r="A113" s="39" t="s">
        <v>185</v>
      </c>
      <c r="B113" s="2"/>
      <c r="C113" s="2"/>
      <c r="D113" s="1"/>
      <c r="E113" s="37" t="s">
        <v>162</v>
      </c>
      <c r="F113" s="19">
        <f>F115+F114</f>
        <v>148.39999999999998</v>
      </c>
      <c r="G113" s="19">
        <f t="shared" ref="G113:H113" si="46">G115+G114</f>
        <v>148.39999999999998</v>
      </c>
      <c r="H113" s="19">
        <f t="shared" si="46"/>
        <v>148.39999999999998</v>
      </c>
    </row>
    <row r="114" spans="1:8" ht="31.5" customHeight="1" x14ac:dyDescent="0.25">
      <c r="A114" s="39" t="s">
        <v>185</v>
      </c>
      <c r="B114" s="2">
        <v>600</v>
      </c>
      <c r="C114" s="2">
        <v>565</v>
      </c>
      <c r="D114" s="1" t="s">
        <v>78</v>
      </c>
      <c r="E114" s="37" t="s">
        <v>81</v>
      </c>
      <c r="F114" s="19">
        <v>34.799999999999997</v>
      </c>
      <c r="G114" s="19">
        <v>34.799999999999997</v>
      </c>
      <c r="H114" s="19">
        <v>34.799999999999997</v>
      </c>
    </row>
    <row r="115" spans="1:8" ht="27.75" customHeight="1" x14ac:dyDescent="0.25">
      <c r="A115" s="39" t="s">
        <v>185</v>
      </c>
      <c r="B115" s="8">
        <v>600</v>
      </c>
      <c r="C115" s="8">
        <v>565</v>
      </c>
      <c r="D115" s="4" t="s">
        <v>201</v>
      </c>
      <c r="E115" s="37" t="s">
        <v>81</v>
      </c>
      <c r="F115" s="19">
        <v>113.6</v>
      </c>
      <c r="G115" s="19">
        <v>113.6</v>
      </c>
      <c r="H115" s="19">
        <v>113.6</v>
      </c>
    </row>
    <row r="116" spans="1:8" ht="44.25" customHeight="1" x14ac:dyDescent="0.25">
      <c r="A116" s="4" t="s">
        <v>186</v>
      </c>
      <c r="B116" s="2"/>
      <c r="C116" s="2"/>
      <c r="D116" s="1"/>
      <c r="E116" s="5" t="s">
        <v>163</v>
      </c>
      <c r="F116" s="7">
        <f>F119+F117</f>
        <v>35604.6</v>
      </c>
      <c r="G116" s="7">
        <f t="shared" ref="G116:H116" si="47">G119+G117</f>
        <v>35604.6</v>
      </c>
      <c r="H116" s="7">
        <f t="shared" si="47"/>
        <v>35604.6</v>
      </c>
    </row>
    <row r="117" spans="1:8" ht="28.5" customHeight="1" x14ac:dyDescent="0.25">
      <c r="A117" s="4" t="s">
        <v>463</v>
      </c>
      <c r="B117" s="2"/>
      <c r="C117" s="2"/>
      <c r="D117" s="1"/>
      <c r="E117" s="5" t="s">
        <v>464</v>
      </c>
      <c r="F117" s="7">
        <f>F118</f>
        <v>35248.5</v>
      </c>
      <c r="G117" s="7">
        <f t="shared" ref="G117:H117" si="48">G118</f>
        <v>35248.5</v>
      </c>
      <c r="H117" s="7">
        <f t="shared" si="48"/>
        <v>35248.5</v>
      </c>
    </row>
    <row r="118" spans="1:8" ht="28.5" customHeight="1" x14ac:dyDescent="0.25">
      <c r="A118" s="4" t="s">
        <v>463</v>
      </c>
      <c r="B118" s="2">
        <v>600</v>
      </c>
      <c r="C118" s="2">
        <v>565</v>
      </c>
      <c r="D118" s="1" t="s">
        <v>201</v>
      </c>
      <c r="E118" s="5" t="s">
        <v>81</v>
      </c>
      <c r="F118" s="7">
        <v>35248.5</v>
      </c>
      <c r="G118" s="7">
        <v>35248.5</v>
      </c>
      <c r="H118" s="7">
        <v>35248.5</v>
      </c>
    </row>
    <row r="119" spans="1:8" ht="54" customHeight="1" x14ac:dyDescent="0.25">
      <c r="A119" s="39" t="s">
        <v>187</v>
      </c>
      <c r="B119" s="2"/>
      <c r="C119" s="2"/>
      <c r="D119" s="1"/>
      <c r="E119" s="37" t="s">
        <v>164</v>
      </c>
      <c r="F119" s="19">
        <f>F120</f>
        <v>356.1</v>
      </c>
      <c r="G119" s="19">
        <f t="shared" si="45"/>
        <v>356.1</v>
      </c>
      <c r="H119" s="19">
        <f t="shared" si="45"/>
        <v>356.1</v>
      </c>
    </row>
    <row r="120" spans="1:8" ht="27.75" customHeight="1" x14ac:dyDescent="0.25">
      <c r="A120" s="39" t="s">
        <v>187</v>
      </c>
      <c r="B120" s="8">
        <v>600</v>
      </c>
      <c r="C120" s="8">
        <v>565</v>
      </c>
      <c r="D120" s="4" t="s">
        <v>201</v>
      </c>
      <c r="E120" s="37" t="s">
        <v>81</v>
      </c>
      <c r="F120" s="38">
        <v>356.1</v>
      </c>
      <c r="G120" s="38">
        <v>356.1</v>
      </c>
      <c r="H120" s="38">
        <v>356.1</v>
      </c>
    </row>
    <row r="121" spans="1:8" ht="41.25" customHeight="1" x14ac:dyDescent="0.25">
      <c r="A121" s="4" t="s">
        <v>188</v>
      </c>
      <c r="B121" s="2"/>
      <c r="C121" s="2"/>
      <c r="D121" s="1"/>
      <c r="E121" s="5" t="s">
        <v>165</v>
      </c>
      <c r="F121" s="7">
        <f>F122+F144+F141</f>
        <v>2535.6</v>
      </c>
      <c r="G121" s="7">
        <f>G122+G144+G141</f>
        <v>26</v>
      </c>
      <c r="H121" s="7">
        <f>H122+H144+H141</f>
        <v>26</v>
      </c>
    </row>
    <row r="122" spans="1:8" ht="41.25" customHeight="1" x14ac:dyDescent="0.25">
      <c r="A122" s="4" t="s">
        <v>189</v>
      </c>
      <c r="B122" s="2"/>
      <c r="C122" s="2"/>
      <c r="D122" s="1"/>
      <c r="E122" s="5" t="s">
        <v>166</v>
      </c>
      <c r="F122" s="7">
        <f>F127+F125+F123+F129+F131+F133+F135+F137+F139</f>
        <v>1814.3999999999999</v>
      </c>
      <c r="G122" s="7">
        <f>G127+G125+G123+G129+G131+G133+G135+G137+G139</f>
        <v>26</v>
      </c>
      <c r="H122" s="7">
        <f>H127+H125+H123+H129+H131+H133+H135+H137+H139</f>
        <v>26</v>
      </c>
    </row>
    <row r="123" spans="1:8" ht="29.25" customHeight="1" x14ac:dyDescent="0.25">
      <c r="A123" s="4" t="s">
        <v>190</v>
      </c>
      <c r="B123" s="2"/>
      <c r="C123" s="2"/>
      <c r="D123" s="1"/>
      <c r="E123" s="6" t="s">
        <v>167</v>
      </c>
      <c r="F123" s="7">
        <f>F124</f>
        <v>120.8</v>
      </c>
      <c r="G123" s="7">
        <f>G124</f>
        <v>0</v>
      </c>
      <c r="H123" s="7">
        <f>H124</f>
        <v>0</v>
      </c>
    </row>
    <row r="124" spans="1:8" ht="28.5" customHeight="1" x14ac:dyDescent="0.25">
      <c r="A124" s="4" t="s">
        <v>190</v>
      </c>
      <c r="B124" s="8">
        <v>600</v>
      </c>
      <c r="C124" s="8">
        <v>565</v>
      </c>
      <c r="D124" s="4" t="s">
        <v>201</v>
      </c>
      <c r="E124" s="5" t="s">
        <v>94</v>
      </c>
      <c r="F124" s="7">
        <v>120.8</v>
      </c>
      <c r="G124" s="7">
        <v>0</v>
      </c>
      <c r="H124" s="7">
        <v>0</v>
      </c>
    </row>
    <row r="125" spans="1:8" ht="29.25" customHeight="1" x14ac:dyDescent="0.25">
      <c r="A125" s="4" t="s">
        <v>191</v>
      </c>
      <c r="B125" s="2"/>
      <c r="C125" s="2"/>
      <c r="D125" s="1"/>
      <c r="E125" s="6" t="s">
        <v>168</v>
      </c>
      <c r="F125" s="7">
        <f>F126</f>
        <v>102.9</v>
      </c>
      <c r="G125" s="7">
        <f>G126</f>
        <v>0</v>
      </c>
      <c r="H125" s="7">
        <f>H126</f>
        <v>0</v>
      </c>
    </row>
    <row r="126" spans="1:8" ht="29.25" customHeight="1" x14ac:dyDescent="0.25">
      <c r="A126" s="4" t="s">
        <v>191</v>
      </c>
      <c r="B126" s="8">
        <v>600</v>
      </c>
      <c r="C126" s="8">
        <v>565</v>
      </c>
      <c r="D126" s="4" t="s">
        <v>201</v>
      </c>
      <c r="E126" s="5" t="s">
        <v>94</v>
      </c>
      <c r="F126" s="19">
        <v>102.9</v>
      </c>
      <c r="G126" s="19">
        <v>0</v>
      </c>
      <c r="H126" s="19">
        <v>0</v>
      </c>
    </row>
    <row r="127" spans="1:8" ht="39.75" customHeight="1" x14ac:dyDescent="0.25">
      <c r="A127" s="40" t="s">
        <v>192</v>
      </c>
      <c r="B127" s="2"/>
      <c r="C127" s="2"/>
      <c r="D127" s="1"/>
      <c r="E127" s="6" t="s">
        <v>169</v>
      </c>
      <c r="F127" s="7">
        <f>F128</f>
        <v>31.9</v>
      </c>
      <c r="G127" s="7">
        <f t="shared" ref="G127:H127" si="49">G128</f>
        <v>16</v>
      </c>
      <c r="H127" s="7">
        <f t="shared" si="49"/>
        <v>16</v>
      </c>
    </row>
    <row r="128" spans="1:8" ht="30" customHeight="1" x14ac:dyDescent="0.25">
      <c r="A128" s="40" t="s">
        <v>192</v>
      </c>
      <c r="B128" s="8">
        <v>600</v>
      </c>
      <c r="C128" s="8">
        <v>565</v>
      </c>
      <c r="D128" s="4" t="s">
        <v>201</v>
      </c>
      <c r="E128" s="5" t="s">
        <v>94</v>
      </c>
      <c r="F128" s="7">
        <v>31.9</v>
      </c>
      <c r="G128" s="7">
        <v>16</v>
      </c>
      <c r="H128" s="7">
        <v>16</v>
      </c>
    </row>
    <row r="129" spans="1:8" ht="54" customHeight="1" x14ac:dyDescent="0.25">
      <c r="A129" s="40" t="s">
        <v>193</v>
      </c>
      <c r="B129" s="2"/>
      <c r="C129" s="2"/>
      <c r="D129" s="1"/>
      <c r="E129" s="5" t="s">
        <v>170</v>
      </c>
      <c r="F129" s="7">
        <f>F130</f>
        <v>10</v>
      </c>
      <c r="G129" s="7">
        <f t="shared" ref="G129:H129" si="50">G130</f>
        <v>10</v>
      </c>
      <c r="H129" s="7">
        <f t="shared" si="50"/>
        <v>10</v>
      </c>
    </row>
    <row r="130" spans="1:8" ht="27" customHeight="1" x14ac:dyDescent="0.25">
      <c r="A130" s="40" t="s">
        <v>193</v>
      </c>
      <c r="B130" s="8">
        <v>600</v>
      </c>
      <c r="C130" s="8">
        <v>565</v>
      </c>
      <c r="D130" s="4" t="s">
        <v>201</v>
      </c>
      <c r="E130" s="5" t="s">
        <v>94</v>
      </c>
      <c r="F130" s="7">
        <v>10</v>
      </c>
      <c r="G130" s="7">
        <v>10</v>
      </c>
      <c r="H130" s="7">
        <v>10</v>
      </c>
    </row>
    <row r="131" spans="1:8" ht="27" customHeight="1" x14ac:dyDescent="0.25">
      <c r="A131" s="40" t="s">
        <v>525</v>
      </c>
      <c r="B131" s="28"/>
      <c r="C131" s="28"/>
      <c r="D131" s="29"/>
      <c r="E131" s="68" t="s">
        <v>530</v>
      </c>
      <c r="F131" s="7">
        <f>F132</f>
        <v>540</v>
      </c>
      <c r="G131" s="7">
        <f>G132</f>
        <v>0</v>
      </c>
      <c r="H131" s="7">
        <f>H132</f>
        <v>0</v>
      </c>
    </row>
    <row r="132" spans="1:8" ht="27" customHeight="1" x14ac:dyDescent="0.25">
      <c r="A132" s="40" t="s">
        <v>525</v>
      </c>
      <c r="B132" s="28">
        <v>600</v>
      </c>
      <c r="C132" s="28">
        <v>565</v>
      </c>
      <c r="D132" s="29" t="s">
        <v>201</v>
      </c>
      <c r="E132" s="5" t="s">
        <v>94</v>
      </c>
      <c r="F132" s="7">
        <v>540</v>
      </c>
      <c r="G132" s="7">
        <v>0</v>
      </c>
      <c r="H132" s="7">
        <v>0</v>
      </c>
    </row>
    <row r="133" spans="1:8" ht="76.5" customHeight="1" x14ac:dyDescent="0.25">
      <c r="A133" s="40" t="s">
        <v>526</v>
      </c>
      <c r="B133" s="28"/>
      <c r="C133" s="28"/>
      <c r="D133" s="29"/>
      <c r="E133" s="5" t="s">
        <v>620</v>
      </c>
      <c r="F133" s="7">
        <f>F134</f>
        <v>240</v>
      </c>
      <c r="G133" s="7">
        <f>G134</f>
        <v>0</v>
      </c>
      <c r="H133" s="7">
        <f>H134</f>
        <v>0</v>
      </c>
    </row>
    <row r="134" spans="1:8" ht="27" customHeight="1" x14ac:dyDescent="0.25">
      <c r="A134" s="40" t="s">
        <v>526</v>
      </c>
      <c r="B134" s="28">
        <v>600</v>
      </c>
      <c r="C134" s="28">
        <v>565</v>
      </c>
      <c r="D134" s="29" t="s">
        <v>201</v>
      </c>
      <c r="E134" s="5" t="s">
        <v>94</v>
      </c>
      <c r="F134" s="7">
        <v>240</v>
      </c>
      <c r="G134" s="7">
        <v>0</v>
      </c>
      <c r="H134" s="7">
        <v>0</v>
      </c>
    </row>
    <row r="135" spans="1:8" ht="78" customHeight="1" x14ac:dyDescent="0.25">
      <c r="A135" s="40" t="s">
        <v>527</v>
      </c>
      <c r="B135" s="28"/>
      <c r="C135" s="28"/>
      <c r="D135" s="29"/>
      <c r="E135" s="5" t="s">
        <v>621</v>
      </c>
      <c r="F135" s="7">
        <f>F136</f>
        <v>240</v>
      </c>
      <c r="G135" s="7">
        <f>G136</f>
        <v>0</v>
      </c>
      <c r="H135" s="7">
        <f>H136</f>
        <v>0</v>
      </c>
    </row>
    <row r="136" spans="1:8" ht="27" customHeight="1" x14ac:dyDescent="0.25">
      <c r="A136" s="40" t="s">
        <v>527</v>
      </c>
      <c r="B136" s="28">
        <v>600</v>
      </c>
      <c r="C136" s="28">
        <v>565</v>
      </c>
      <c r="D136" s="29" t="s">
        <v>201</v>
      </c>
      <c r="E136" s="5" t="s">
        <v>94</v>
      </c>
      <c r="F136" s="7">
        <v>240</v>
      </c>
      <c r="G136" s="7">
        <v>0</v>
      </c>
      <c r="H136" s="7">
        <v>0</v>
      </c>
    </row>
    <row r="137" spans="1:8" ht="27" customHeight="1" x14ac:dyDescent="0.25">
      <c r="A137" s="40" t="s">
        <v>528</v>
      </c>
      <c r="B137" s="28"/>
      <c r="C137" s="28"/>
      <c r="D137" s="29"/>
      <c r="E137" s="5" t="s">
        <v>531</v>
      </c>
      <c r="F137" s="7">
        <f>F138</f>
        <v>324.3</v>
      </c>
      <c r="G137" s="7">
        <f>G138</f>
        <v>0</v>
      </c>
      <c r="H137" s="7">
        <f>H138</f>
        <v>0</v>
      </c>
    </row>
    <row r="138" spans="1:8" ht="27" customHeight="1" x14ac:dyDescent="0.25">
      <c r="A138" s="40" t="s">
        <v>528</v>
      </c>
      <c r="B138" s="28">
        <v>600</v>
      </c>
      <c r="C138" s="28">
        <v>565</v>
      </c>
      <c r="D138" s="29" t="s">
        <v>201</v>
      </c>
      <c r="E138" s="5" t="s">
        <v>94</v>
      </c>
      <c r="F138" s="7">
        <v>324.3</v>
      </c>
      <c r="G138" s="7">
        <v>0</v>
      </c>
      <c r="H138" s="7">
        <v>0</v>
      </c>
    </row>
    <row r="139" spans="1:8" ht="27" customHeight="1" x14ac:dyDescent="0.25">
      <c r="A139" s="40" t="s">
        <v>529</v>
      </c>
      <c r="B139" s="28"/>
      <c r="C139" s="28"/>
      <c r="D139" s="29"/>
      <c r="E139" s="5" t="s">
        <v>532</v>
      </c>
      <c r="F139" s="7">
        <f>F140</f>
        <v>204.5</v>
      </c>
      <c r="G139" s="7">
        <f>G140</f>
        <v>0</v>
      </c>
      <c r="H139" s="7">
        <f>H140</f>
        <v>0</v>
      </c>
    </row>
    <row r="140" spans="1:8" ht="27" customHeight="1" x14ac:dyDescent="0.25">
      <c r="A140" s="40" t="s">
        <v>529</v>
      </c>
      <c r="B140" s="28">
        <v>600</v>
      </c>
      <c r="C140" s="28">
        <v>565</v>
      </c>
      <c r="D140" s="29" t="s">
        <v>201</v>
      </c>
      <c r="E140" s="5" t="s">
        <v>94</v>
      </c>
      <c r="F140" s="7">
        <v>204.5</v>
      </c>
      <c r="G140" s="7">
        <v>0</v>
      </c>
      <c r="H140" s="7">
        <v>0</v>
      </c>
    </row>
    <row r="141" spans="1:8" ht="30" customHeight="1" x14ac:dyDescent="0.25">
      <c r="A141" s="4" t="s">
        <v>194</v>
      </c>
      <c r="B141" s="2"/>
      <c r="C141" s="2"/>
      <c r="D141" s="1"/>
      <c r="E141" s="5" t="s">
        <v>171</v>
      </c>
      <c r="F141" s="7">
        <f>F142</f>
        <v>717.5</v>
      </c>
      <c r="G141" s="7">
        <f>G142</f>
        <v>0</v>
      </c>
      <c r="H141" s="7">
        <f>H142</f>
        <v>0</v>
      </c>
    </row>
    <row r="142" spans="1:8" ht="23.25" customHeight="1" x14ac:dyDescent="0.25">
      <c r="A142" s="39" t="s">
        <v>195</v>
      </c>
      <c r="B142" s="28"/>
      <c r="C142" s="28"/>
      <c r="D142" s="29"/>
      <c r="E142" s="42" t="s">
        <v>172</v>
      </c>
      <c r="F142" s="19">
        <f>F143</f>
        <v>717.5</v>
      </c>
      <c r="G142" s="19">
        <f t="shared" ref="G142:H142" si="51">G143</f>
        <v>0</v>
      </c>
      <c r="H142" s="19">
        <f t="shared" si="51"/>
        <v>0</v>
      </c>
    </row>
    <row r="143" spans="1:8" ht="30.75" customHeight="1" x14ac:dyDescent="0.25">
      <c r="A143" s="39" t="s">
        <v>195</v>
      </c>
      <c r="B143" s="8">
        <v>600</v>
      </c>
      <c r="C143" s="8">
        <v>565</v>
      </c>
      <c r="D143" s="4" t="s">
        <v>201</v>
      </c>
      <c r="E143" s="37" t="s">
        <v>94</v>
      </c>
      <c r="F143" s="19">
        <v>717.5</v>
      </c>
      <c r="G143" s="19">
        <v>0</v>
      </c>
      <c r="H143" s="19">
        <v>0</v>
      </c>
    </row>
    <row r="144" spans="1:8" ht="29.25" customHeight="1" x14ac:dyDescent="0.25">
      <c r="A144" s="4" t="s">
        <v>196</v>
      </c>
      <c r="B144" s="2"/>
      <c r="C144" s="2"/>
      <c r="D144" s="1"/>
      <c r="E144" s="5" t="s">
        <v>173</v>
      </c>
      <c r="F144" s="7">
        <f>F145+F147</f>
        <v>3.6999999999999997</v>
      </c>
      <c r="G144" s="7">
        <f>G145+G147</f>
        <v>0</v>
      </c>
      <c r="H144" s="7">
        <f t="shared" ref="H144" si="52">H145+H147</f>
        <v>0</v>
      </c>
    </row>
    <row r="145" spans="1:8" ht="42.75" customHeight="1" x14ac:dyDescent="0.25">
      <c r="A145" s="4" t="s">
        <v>197</v>
      </c>
      <c r="B145" s="2"/>
      <c r="C145" s="2"/>
      <c r="D145" s="1"/>
      <c r="E145" s="6" t="s">
        <v>174</v>
      </c>
      <c r="F145" s="7">
        <f>F146</f>
        <v>2.2999999999999998</v>
      </c>
      <c r="G145" s="7">
        <f t="shared" ref="G145:H147" si="53">G146</f>
        <v>0</v>
      </c>
      <c r="H145" s="7">
        <f t="shared" si="53"/>
        <v>0</v>
      </c>
    </row>
    <row r="146" spans="1:8" ht="30" customHeight="1" x14ac:dyDescent="0.25">
      <c r="A146" s="4" t="s">
        <v>197</v>
      </c>
      <c r="B146" s="8">
        <v>600</v>
      </c>
      <c r="C146" s="8">
        <v>565</v>
      </c>
      <c r="D146" s="4" t="s">
        <v>201</v>
      </c>
      <c r="E146" s="5" t="s">
        <v>94</v>
      </c>
      <c r="F146" s="7">
        <v>2.2999999999999998</v>
      </c>
      <c r="G146" s="7">
        <v>0</v>
      </c>
      <c r="H146" s="7">
        <v>0</v>
      </c>
    </row>
    <row r="147" spans="1:8" ht="42" customHeight="1" x14ac:dyDescent="0.25">
      <c r="A147" s="4" t="s">
        <v>198</v>
      </c>
      <c r="B147" s="2"/>
      <c r="C147" s="2"/>
      <c r="D147" s="1"/>
      <c r="E147" s="6" t="s">
        <v>175</v>
      </c>
      <c r="F147" s="7">
        <f>F148</f>
        <v>1.4</v>
      </c>
      <c r="G147" s="7">
        <f t="shared" si="53"/>
        <v>0</v>
      </c>
      <c r="H147" s="7">
        <f t="shared" si="53"/>
        <v>0</v>
      </c>
    </row>
    <row r="148" spans="1:8" ht="30.75" customHeight="1" x14ac:dyDescent="0.25">
      <c r="A148" s="4" t="s">
        <v>198</v>
      </c>
      <c r="B148" s="8">
        <v>600</v>
      </c>
      <c r="C148" s="8">
        <v>565</v>
      </c>
      <c r="D148" s="4" t="s">
        <v>201</v>
      </c>
      <c r="E148" s="5" t="s">
        <v>94</v>
      </c>
      <c r="F148" s="7">
        <v>1.4</v>
      </c>
      <c r="G148" s="7">
        <v>0</v>
      </c>
      <c r="H148" s="7">
        <v>0</v>
      </c>
    </row>
    <row r="149" spans="1:8" ht="18.75" customHeight="1" x14ac:dyDescent="0.25">
      <c r="A149" s="4" t="s">
        <v>202</v>
      </c>
      <c r="B149" s="28"/>
      <c r="C149" s="28"/>
      <c r="D149" s="29"/>
      <c r="E149" s="41" t="s">
        <v>26</v>
      </c>
      <c r="F149" s="7">
        <f>F151</f>
        <v>1705.2</v>
      </c>
      <c r="G149" s="7">
        <f t="shared" ref="G149:H149" si="54">G151</f>
        <v>1705.2</v>
      </c>
      <c r="H149" s="7">
        <f t="shared" si="54"/>
        <v>1705.2</v>
      </c>
    </row>
    <row r="150" spans="1:8" ht="27.75" customHeight="1" x14ac:dyDescent="0.25">
      <c r="A150" s="4" t="s">
        <v>203</v>
      </c>
      <c r="B150" s="28"/>
      <c r="C150" s="28"/>
      <c r="D150" s="29"/>
      <c r="E150" s="15" t="s">
        <v>129</v>
      </c>
      <c r="F150" s="7">
        <f>F151</f>
        <v>1705.2</v>
      </c>
      <c r="G150" s="7">
        <f t="shared" ref="G150:H150" si="55">G151</f>
        <v>1705.2</v>
      </c>
      <c r="H150" s="7">
        <f t="shared" si="55"/>
        <v>1705.2</v>
      </c>
    </row>
    <row r="151" spans="1:8" ht="42" customHeight="1" x14ac:dyDescent="0.25">
      <c r="A151" s="4" t="s">
        <v>204</v>
      </c>
      <c r="B151" s="28"/>
      <c r="C151" s="28"/>
      <c r="D151" s="29"/>
      <c r="E151" s="15" t="s">
        <v>28</v>
      </c>
      <c r="F151" s="7">
        <f>F152+F153</f>
        <v>1705.2</v>
      </c>
      <c r="G151" s="7">
        <f t="shared" ref="G151:H151" si="56">G152+G153</f>
        <v>1705.2</v>
      </c>
      <c r="H151" s="7">
        <f t="shared" si="56"/>
        <v>1705.2</v>
      </c>
    </row>
    <row r="152" spans="1:8" ht="67.5" customHeight="1" x14ac:dyDescent="0.25">
      <c r="A152" s="4" t="s">
        <v>204</v>
      </c>
      <c r="B152" s="8">
        <v>100</v>
      </c>
      <c r="C152" s="8">
        <v>565</v>
      </c>
      <c r="D152" s="4" t="s">
        <v>205</v>
      </c>
      <c r="E152" s="5" t="s">
        <v>29</v>
      </c>
      <c r="F152" s="7">
        <v>1642.8</v>
      </c>
      <c r="G152" s="7">
        <v>1642.8</v>
      </c>
      <c r="H152" s="7">
        <v>1642.8</v>
      </c>
    </row>
    <row r="153" spans="1:8" ht="27.75" customHeight="1" x14ac:dyDescent="0.25">
      <c r="A153" s="4" t="s">
        <v>204</v>
      </c>
      <c r="B153" s="8">
        <v>200</v>
      </c>
      <c r="C153" s="8">
        <v>565</v>
      </c>
      <c r="D153" s="4" t="s">
        <v>205</v>
      </c>
      <c r="E153" s="5" t="s">
        <v>12</v>
      </c>
      <c r="F153" s="7">
        <v>62.4</v>
      </c>
      <c r="G153" s="7">
        <v>62.4</v>
      </c>
      <c r="H153" s="7">
        <v>62.4</v>
      </c>
    </row>
    <row r="154" spans="1:8" ht="51.75" customHeight="1" x14ac:dyDescent="0.25">
      <c r="A154" s="12" t="s">
        <v>74</v>
      </c>
      <c r="B154" s="22"/>
      <c r="C154" s="22"/>
      <c r="D154" s="23"/>
      <c r="E154" s="10" t="s">
        <v>69</v>
      </c>
      <c r="F154" s="11">
        <f>F155+F162</f>
        <v>16138.400000000001</v>
      </c>
      <c r="G154" s="11">
        <f>G155+G162</f>
        <v>13126</v>
      </c>
      <c r="H154" s="11">
        <f>H155+H162</f>
        <v>13118.5</v>
      </c>
    </row>
    <row r="155" spans="1:8" ht="31.5" customHeight="1" x14ac:dyDescent="0.25">
      <c r="A155" s="4" t="s">
        <v>99</v>
      </c>
      <c r="B155" s="24"/>
      <c r="C155" s="24"/>
      <c r="D155" s="25"/>
      <c r="E155" s="6" t="s">
        <v>98</v>
      </c>
      <c r="F155" s="7">
        <f>F156+F159</f>
        <v>704.7</v>
      </c>
      <c r="G155" s="7">
        <f>G156+G159</f>
        <v>624.70000000000005</v>
      </c>
      <c r="H155" s="7">
        <f>H156+H159</f>
        <v>624.70000000000005</v>
      </c>
    </row>
    <row r="156" spans="1:8" ht="68.25" customHeight="1" x14ac:dyDescent="0.25">
      <c r="A156" s="4" t="s">
        <v>82</v>
      </c>
      <c r="B156" s="24"/>
      <c r="C156" s="24"/>
      <c r="D156" s="25"/>
      <c r="E156" s="9" t="s">
        <v>79</v>
      </c>
      <c r="F156" s="7">
        <f>F157</f>
        <v>624.70000000000005</v>
      </c>
      <c r="G156" s="7">
        <f t="shared" ref="G156:H156" si="57">G157</f>
        <v>624.70000000000005</v>
      </c>
      <c r="H156" s="7">
        <f t="shared" si="57"/>
        <v>624.70000000000005</v>
      </c>
    </row>
    <row r="157" spans="1:8" ht="67.5" customHeight="1" x14ac:dyDescent="0.25">
      <c r="A157" s="4" t="s">
        <v>83</v>
      </c>
      <c r="B157" s="24"/>
      <c r="C157" s="24"/>
      <c r="D157" s="25"/>
      <c r="E157" s="18" t="s">
        <v>80</v>
      </c>
      <c r="F157" s="7">
        <f>F158</f>
        <v>624.70000000000005</v>
      </c>
      <c r="G157" s="7">
        <f t="shared" ref="G157:H157" si="58">G158</f>
        <v>624.70000000000005</v>
      </c>
      <c r="H157" s="7">
        <f t="shared" si="58"/>
        <v>624.70000000000005</v>
      </c>
    </row>
    <row r="158" spans="1:8" ht="26.25" customHeight="1" x14ac:dyDescent="0.25">
      <c r="A158" s="4" t="s">
        <v>83</v>
      </c>
      <c r="B158" s="8">
        <v>200</v>
      </c>
      <c r="C158" s="8">
        <v>501</v>
      </c>
      <c r="D158" s="4" t="s">
        <v>88</v>
      </c>
      <c r="E158" s="5" t="s">
        <v>12</v>
      </c>
      <c r="F158" s="7">
        <v>624.70000000000005</v>
      </c>
      <c r="G158" s="7">
        <v>624.70000000000005</v>
      </c>
      <c r="H158" s="7">
        <v>624.70000000000005</v>
      </c>
    </row>
    <row r="159" spans="1:8" ht="32.25" customHeight="1" x14ac:dyDescent="0.25">
      <c r="A159" s="27" t="s">
        <v>86</v>
      </c>
      <c r="B159" s="24"/>
      <c r="C159" s="24"/>
      <c r="D159" s="25"/>
      <c r="E159" s="26" t="s">
        <v>84</v>
      </c>
      <c r="F159" s="7">
        <f>F160</f>
        <v>80</v>
      </c>
      <c r="G159" s="7">
        <f t="shared" ref="G159:H159" si="59">G160</f>
        <v>0</v>
      </c>
      <c r="H159" s="7">
        <f t="shared" si="59"/>
        <v>0</v>
      </c>
    </row>
    <row r="160" spans="1:8" ht="67.5" customHeight="1" x14ac:dyDescent="0.25">
      <c r="A160" s="4" t="s">
        <v>87</v>
      </c>
      <c r="B160" s="24"/>
      <c r="C160" s="24"/>
      <c r="D160" s="25"/>
      <c r="E160" s="26" t="s">
        <v>85</v>
      </c>
      <c r="F160" s="7">
        <f>F161</f>
        <v>80</v>
      </c>
      <c r="G160" s="7">
        <f t="shared" ref="G160:H160" si="60">G161</f>
        <v>0</v>
      </c>
      <c r="H160" s="7">
        <f t="shared" si="60"/>
        <v>0</v>
      </c>
    </row>
    <row r="161" spans="1:8" ht="29.25" customHeight="1" x14ac:dyDescent="0.25">
      <c r="A161" s="4" t="s">
        <v>87</v>
      </c>
      <c r="B161" s="8">
        <v>200</v>
      </c>
      <c r="C161" s="8">
        <v>501</v>
      </c>
      <c r="D161" s="4" t="s">
        <v>89</v>
      </c>
      <c r="E161" s="5" t="s">
        <v>12</v>
      </c>
      <c r="F161" s="7">
        <v>80</v>
      </c>
      <c r="G161" s="7">
        <v>0</v>
      </c>
      <c r="H161" s="7">
        <v>0</v>
      </c>
    </row>
    <row r="162" spans="1:8" ht="40.5" customHeight="1" x14ac:dyDescent="0.25">
      <c r="A162" s="4" t="s">
        <v>75</v>
      </c>
      <c r="B162" s="2"/>
      <c r="C162" s="2"/>
      <c r="D162" s="1"/>
      <c r="E162" s="6" t="s">
        <v>70</v>
      </c>
      <c r="F162" s="7">
        <f>F163+F178</f>
        <v>15433.7</v>
      </c>
      <c r="G162" s="7">
        <f>G163+G178</f>
        <v>12501.3</v>
      </c>
      <c r="H162" s="7">
        <f>H163+H178</f>
        <v>12493.8</v>
      </c>
    </row>
    <row r="163" spans="1:8" ht="42" customHeight="1" x14ac:dyDescent="0.25">
      <c r="A163" s="4" t="s">
        <v>76</v>
      </c>
      <c r="B163" s="2"/>
      <c r="C163" s="2"/>
      <c r="D163" s="1"/>
      <c r="E163" s="9" t="s">
        <v>71</v>
      </c>
      <c r="F163" s="7">
        <f>F167+F169+F173+F175+F164+F171</f>
        <v>12433.7</v>
      </c>
      <c r="G163" s="7">
        <f t="shared" ref="G163:H163" si="61">G167+G169+G173+G175+G164+G171</f>
        <v>12501.3</v>
      </c>
      <c r="H163" s="7">
        <f t="shared" si="61"/>
        <v>12493.8</v>
      </c>
    </row>
    <row r="164" spans="1:8" ht="45.75" customHeight="1" x14ac:dyDescent="0.25">
      <c r="A164" s="4" t="s">
        <v>454</v>
      </c>
      <c r="B164" s="2"/>
      <c r="C164" s="2"/>
      <c r="D164" s="1"/>
      <c r="E164" s="9" t="s">
        <v>449</v>
      </c>
      <c r="F164" s="7">
        <f>F165+F166</f>
        <v>2435.1999999999998</v>
      </c>
      <c r="G164" s="7">
        <f t="shared" ref="G164:H164" si="62">G165+G166</f>
        <v>2435.1999999999998</v>
      </c>
      <c r="H164" s="7">
        <f t="shared" si="62"/>
        <v>2435.1999999999998</v>
      </c>
    </row>
    <row r="165" spans="1:8" ht="28.5" customHeight="1" x14ac:dyDescent="0.25">
      <c r="A165" s="4" t="s">
        <v>454</v>
      </c>
      <c r="B165" s="8">
        <v>600</v>
      </c>
      <c r="C165" s="8">
        <v>575</v>
      </c>
      <c r="D165" s="4" t="s">
        <v>78</v>
      </c>
      <c r="E165" s="9" t="s">
        <v>81</v>
      </c>
      <c r="F165" s="7">
        <v>2299</v>
      </c>
      <c r="G165" s="7">
        <v>2299</v>
      </c>
      <c r="H165" s="7">
        <v>2299</v>
      </c>
    </row>
    <row r="166" spans="1:8" ht="28.5" customHeight="1" x14ac:dyDescent="0.25">
      <c r="A166" s="4" t="s">
        <v>454</v>
      </c>
      <c r="B166" s="8">
        <v>600</v>
      </c>
      <c r="C166" s="8">
        <v>575</v>
      </c>
      <c r="D166" s="4" t="s">
        <v>97</v>
      </c>
      <c r="E166" s="9" t="s">
        <v>81</v>
      </c>
      <c r="F166" s="7">
        <v>136.19999999999999</v>
      </c>
      <c r="G166" s="7">
        <v>136.19999999999999</v>
      </c>
      <c r="H166" s="7">
        <v>136.19999999999999</v>
      </c>
    </row>
    <row r="167" spans="1:8" ht="27.75" customHeight="1" x14ac:dyDescent="0.25">
      <c r="A167" s="4" t="s">
        <v>92</v>
      </c>
      <c r="B167" s="2"/>
      <c r="C167" s="2"/>
      <c r="D167" s="1"/>
      <c r="E167" s="6" t="s">
        <v>93</v>
      </c>
      <c r="F167" s="19">
        <f>F168</f>
        <v>8892.7999999999993</v>
      </c>
      <c r="G167" s="19">
        <f t="shared" ref="G167:H167" si="63">G168</f>
        <v>8948.6</v>
      </c>
      <c r="H167" s="19">
        <f t="shared" si="63"/>
        <v>8941.1</v>
      </c>
    </row>
    <row r="168" spans="1:8" ht="30" customHeight="1" x14ac:dyDescent="0.25">
      <c r="A168" s="4" t="s">
        <v>92</v>
      </c>
      <c r="B168" s="8">
        <v>600</v>
      </c>
      <c r="C168" s="8">
        <v>575</v>
      </c>
      <c r="D168" s="4" t="s">
        <v>78</v>
      </c>
      <c r="E168" s="5" t="s">
        <v>94</v>
      </c>
      <c r="F168" s="19">
        <v>8892.7999999999993</v>
      </c>
      <c r="G168" s="19">
        <v>8948.6</v>
      </c>
      <c r="H168" s="19">
        <v>8941.1</v>
      </c>
    </row>
    <row r="169" spans="1:8" ht="30" customHeight="1" x14ac:dyDescent="0.25">
      <c r="A169" s="4" t="s">
        <v>96</v>
      </c>
      <c r="B169" s="28"/>
      <c r="C169" s="28"/>
      <c r="D169" s="29"/>
      <c r="E169" s="5" t="s">
        <v>95</v>
      </c>
      <c r="F169" s="7">
        <f t="shared" ref="F169:H169" si="64">F170</f>
        <v>1045.2</v>
      </c>
      <c r="G169" s="7">
        <f t="shared" si="64"/>
        <v>1065.5999999999999</v>
      </c>
      <c r="H169" s="7">
        <f t="shared" si="64"/>
        <v>1065.5999999999999</v>
      </c>
    </row>
    <row r="170" spans="1:8" ht="30" customHeight="1" x14ac:dyDescent="0.25">
      <c r="A170" s="4" t="s">
        <v>96</v>
      </c>
      <c r="B170" s="8">
        <v>600</v>
      </c>
      <c r="C170" s="8">
        <v>575</v>
      </c>
      <c r="D170" s="4" t="s">
        <v>97</v>
      </c>
      <c r="E170" s="5" t="s">
        <v>94</v>
      </c>
      <c r="F170" s="19">
        <v>1045.2</v>
      </c>
      <c r="G170" s="19">
        <v>1065.5999999999999</v>
      </c>
      <c r="H170" s="19">
        <v>1065.5999999999999</v>
      </c>
    </row>
    <row r="171" spans="1:8" ht="30" customHeight="1" x14ac:dyDescent="0.25">
      <c r="A171" s="4" t="s">
        <v>487</v>
      </c>
      <c r="B171" s="28"/>
      <c r="C171" s="28"/>
      <c r="D171" s="29"/>
      <c r="E171" s="30" t="s">
        <v>486</v>
      </c>
      <c r="F171" s="19">
        <f t="shared" ref="F171:H171" si="65">F172</f>
        <v>27.3</v>
      </c>
      <c r="G171" s="19">
        <f t="shared" si="65"/>
        <v>27.3</v>
      </c>
      <c r="H171" s="19">
        <f t="shared" si="65"/>
        <v>27.3</v>
      </c>
    </row>
    <row r="172" spans="1:8" ht="30" customHeight="1" x14ac:dyDescent="0.25">
      <c r="A172" s="4" t="s">
        <v>487</v>
      </c>
      <c r="B172" s="28">
        <v>600</v>
      </c>
      <c r="C172" s="28">
        <v>575</v>
      </c>
      <c r="D172" s="29" t="s">
        <v>253</v>
      </c>
      <c r="E172" s="5" t="s">
        <v>94</v>
      </c>
      <c r="F172" s="19">
        <v>27.3</v>
      </c>
      <c r="G172" s="19">
        <v>27.3</v>
      </c>
      <c r="H172" s="19">
        <v>27.3</v>
      </c>
    </row>
    <row r="173" spans="1:8" ht="78" customHeight="1" x14ac:dyDescent="0.25">
      <c r="A173" s="4" t="s">
        <v>77</v>
      </c>
      <c r="B173" s="2"/>
      <c r="C173" s="2"/>
      <c r="D173" s="1"/>
      <c r="E173" s="5" t="s">
        <v>72</v>
      </c>
      <c r="F173" s="7">
        <f>F174</f>
        <v>8.6</v>
      </c>
      <c r="G173" s="7">
        <f t="shared" ref="G173:H173" si="66">G174</f>
        <v>0</v>
      </c>
      <c r="H173" s="7">
        <f t="shared" si="66"/>
        <v>0</v>
      </c>
    </row>
    <row r="174" spans="1:8" ht="28.5" customHeight="1" x14ac:dyDescent="0.25">
      <c r="A174" s="4" t="s">
        <v>77</v>
      </c>
      <c r="B174" s="8">
        <v>200</v>
      </c>
      <c r="C174" s="8">
        <v>501</v>
      </c>
      <c r="D174" s="4" t="s">
        <v>78</v>
      </c>
      <c r="E174" s="5" t="s">
        <v>73</v>
      </c>
      <c r="F174" s="7">
        <v>8.6</v>
      </c>
      <c r="G174" s="7">
        <v>0</v>
      </c>
      <c r="H174" s="7">
        <v>0</v>
      </c>
    </row>
    <row r="175" spans="1:8" ht="39.75" customHeight="1" x14ac:dyDescent="0.25">
      <c r="A175" s="4" t="s">
        <v>91</v>
      </c>
      <c r="B175" s="2"/>
      <c r="C175" s="2"/>
      <c r="D175" s="1"/>
      <c r="E175" s="5" t="s">
        <v>90</v>
      </c>
      <c r="F175" s="19">
        <f>F176+F177</f>
        <v>24.599999999999998</v>
      </c>
      <c r="G175" s="19">
        <f t="shared" ref="G175:H175" si="67">G176+G177</f>
        <v>24.599999999999998</v>
      </c>
      <c r="H175" s="19">
        <f t="shared" si="67"/>
        <v>24.599999999999998</v>
      </c>
    </row>
    <row r="176" spans="1:8" ht="30.75" customHeight="1" x14ac:dyDescent="0.25">
      <c r="A176" s="4" t="s">
        <v>91</v>
      </c>
      <c r="B176" s="8">
        <v>600</v>
      </c>
      <c r="C176" s="8">
        <v>575</v>
      </c>
      <c r="D176" s="4" t="s">
        <v>78</v>
      </c>
      <c r="E176" s="5" t="s">
        <v>81</v>
      </c>
      <c r="F176" s="19">
        <v>23.2</v>
      </c>
      <c r="G176" s="19">
        <v>23.2</v>
      </c>
      <c r="H176" s="19">
        <v>23.2</v>
      </c>
    </row>
    <row r="177" spans="1:8" ht="30.75" customHeight="1" x14ac:dyDescent="0.25">
      <c r="A177" s="4" t="s">
        <v>91</v>
      </c>
      <c r="B177" s="8">
        <v>600</v>
      </c>
      <c r="C177" s="8">
        <v>575</v>
      </c>
      <c r="D177" s="4" t="s">
        <v>97</v>
      </c>
      <c r="E177" s="5" t="s">
        <v>81</v>
      </c>
      <c r="F177" s="19">
        <v>1.4</v>
      </c>
      <c r="G177" s="19">
        <v>1.4</v>
      </c>
      <c r="H177" s="19">
        <v>1.4</v>
      </c>
    </row>
    <row r="178" spans="1:8" ht="52.5" customHeight="1" x14ac:dyDescent="0.25">
      <c r="A178" s="4" t="s">
        <v>485</v>
      </c>
      <c r="B178" s="28"/>
      <c r="C178" s="28"/>
      <c r="D178" s="29"/>
      <c r="E178" s="9" t="s">
        <v>490</v>
      </c>
      <c r="F178" s="19">
        <f>F179+F181+F183+F185</f>
        <v>3000</v>
      </c>
      <c r="G178" s="19">
        <f t="shared" ref="G178:H178" si="68">G179+G181+G183+G185</f>
        <v>0</v>
      </c>
      <c r="H178" s="19">
        <f t="shared" si="68"/>
        <v>0</v>
      </c>
    </row>
    <row r="179" spans="1:8" ht="50.25" customHeight="1" x14ac:dyDescent="0.25">
      <c r="A179" s="4" t="s">
        <v>512</v>
      </c>
      <c r="B179" s="8"/>
      <c r="C179" s="8"/>
      <c r="D179" s="4"/>
      <c r="E179" s="26" t="s">
        <v>616</v>
      </c>
      <c r="F179" s="19">
        <f t="shared" ref="F179" si="69">F180</f>
        <v>750</v>
      </c>
      <c r="G179" s="19">
        <v>0</v>
      </c>
      <c r="H179" s="19">
        <v>0</v>
      </c>
    </row>
    <row r="180" spans="1:8" ht="30.75" customHeight="1" x14ac:dyDescent="0.25">
      <c r="A180" s="4" t="s">
        <v>512</v>
      </c>
      <c r="B180" s="8">
        <v>600</v>
      </c>
      <c r="C180" s="8">
        <v>575</v>
      </c>
      <c r="D180" s="4" t="s">
        <v>78</v>
      </c>
      <c r="E180" s="9" t="s">
        <v>81</v>
      </c>
      <c r="F180" s="19">
        <v>750</v>
      </c>
      <c r="G180" s="19">
        <v>0</v>
      </c>
      <c r="H180" s="19">
        <v>0</v>
      </c>
    </row>
    <row r="181" spans="1:8" ht="61.5" customHeight="1" x14ac:dyDescent="0.25">
      <c r="A181" s="4" t="s">
        <v>513</v>
      </c>
      <c r="B181" s="8"/>
      <c r="C181" s="8"/>
      <c r="D181" s="4"/>
      <c r="E181" s="26" t="s">
        <v>617</v>
      </c>
      <c r="F181" s="19">
        <f>F182</f>
        <v>750</v>
      </c>
      <c r="G181" s="19">
        <f>G182</f>
        <v>0</v>
      </c>
      <c r="H181" s="19">
        <f>H182</f>
        <v>0</v>
      </c>
    </row>
    <row r="182" spans="1:8" ht="30" customHeight="1" x14ac:dyDescent="0.25">
      <c r="A182" s="4" t="s">
        <v>513</v>
      </c>
      <c r="B182" s="8">
        <v>600</v>
      </c>
      <c r="C182" s="8">
        <v>575</v>
      </c>
      <c r="D182" s="4" t="s">
        <v>78</v>
      </c>
      <c r="E182" s="9" t="s">
        <v>81</v>
      </c>
      <c r="F182" s="19">
        <v>750</v>
      </c>
      <c r="G182" s="19">
        <v>0</v>
      </c>
      <c r="H182" s="19">
        <v>0</v>
      </c>
    </row>
    <row r="183" spans="1:8" ht="69" customHeight="1" x14ac:dyDescent="0.25">
      <c r="A183" s="4" t="s">
        <v>514</v>
      </c>
      <c r="B183" s="8"/>
      <c r="C183" s="8"/>
      <c r="D183" s="4"/>
      <c r="E183" s="26" t="s">
        <v>618</v>
      </c>
      <c r="F183" s="19">
        <f>F184</f>
        <v>750</v>
      </c>
      <c r="G183" s="19">
        <f>G184</f>
        <v>0</v>
      </c>
      <c r="H183" s="19">
        <f>H184</f>
        <v>0</v>
      </c>
    </row>
    <row r="184" spans="1:8" ht="31.5" customHeight="1" x14ac:dyDescent="0.25">
      <c r="A184" s="4" t="s">
        <v>514</v>
      </c>
      <c r="B184" s="8">
        <v>600</v>
      </c>
      <c r="C184" s="8">
        <v>575</v>
      </c>
      <c r="D184" s="4" t="s">
        <v>78</v>
      </c>
      <c r="E184" s="9" t="s">
        <v>81</v>
      </c>
      <c r="F184" s="19">
        <v>750</v>
      </c>
      <c r="G184" s="19">
        <v>0</v>
      </c>
      <c r="H184" s="19">
        <v>0</v>
      </c>
    </row>
    <row r="185" spans="1:8" ht="71.25" customHeight="1" x14ac:dyDescent="0.25">
      <c r="A185" s="4" t="s">
        <v>515</v>
      </c>
      <c r="B185" s="8"/>
      <c r="C185" s="8"/>
      <c r="D185" s="4"/>
      <c r="E185" s="26" t="s">
        <v>619</v>
      </c>
      <c r="F185" s="19">
        <f>F186</f>
        <v>750</v>
      </c>
      <c r="G185" s="19">
        <f>G186</f>
        <v>0</v>
      </c>
      <c r="H185" s="19">
        <f>H186</f>
        <v>0</v>
      </c>
    </row>
    <row r="186" spans="1:8" ht="30.75" customHeight="1" x14ac:dyDescent="0.25">
      <c r="A186" s="4" t="s">
        <v>515</v>
      </c>
      <c r="B186" s="8">
        <v>600</v>
      </c>
      <c r="C186" s="8">
        <v>575</v>
      </c>
      <c r="D186" s="4" t="s">
        <v>78</v>
      </c>
      <c r="E186" s="9" t="s">
        <v>81</v>
      </c>
      <c r="F186" s="19">
        <v>750</v>
      </c>
      <c r="G186" s="19">
        <v>0</v>
      </c>
      <c r="H186" s="19">
        <v>0</v>
      </c>
    </row>
    <row r="187" spans="1:8" ht="42.75" customHeight="1" x14ac:dyDescent="0.25">
      <c r="A187" s="12" t="s">
        <v>48</v>
      </c>
      <c r="B187" s="22"/>
      <c r="C187" s="22"/>
      <c r="D187" s="23"/>
      <c r="E187" s="17" t="s">
        <v>37</v>
      </c>
      <c r="F187" s="11">
        <f>F188+F192+F202</f>
        <v>1316.6</v>
      </c>
      <c r="G187" s="11">
        <f t="shared" ref="G187:H187" si="70">G188+G192+G202</f>
        <v>1144.4000000000001</v>
      </c>
      <c r="H187" s="11">
        <f t="shared" si="70"/>
        <v>564.59999999999991</v>
      </c>
    </row>
    <row r="188" spans="1:8" ht="29.25" customHeight="1" x14ac:dyDescent="0.25">
      <c r="A188" s="4" t="s">
        <v>49</v>
      </c>
      <c r="B188" s="2"/>
      <c r="C188" s="2"/>
      <c r="D188" s="1"/>
      <c r="E188" s="18" t="s">
        <v>38</v>
      </c>
      <c r="F188" s="7">
        <f>F189</f>
        <v>61.8</v>
      </c>
      <c r="G188" s="7">
        <f>G189</f>
        <v>61.8</v>
      </c>
      <c r="H188" s="7">
        <f>H189</f>
        <v>61.8</v>
      </c>
    </row>
    <row r="189" spans="1:8" ht="27.75" customHeight="1" x14ac:dyDescent="0.25">
      <c r="A189" s="4" t="s">
        <v>50</v>
      </c>
      <c r="B189" s="2"/>
      <c r="C189" s="2"/>
      <c r="D189" s="1"/>
      <c r="E189" s="9" t="s">
        <v>39</v>
      </c>
      <c r="F189" s="7">
        <f>F190</f>
        <v>61.8</v>
      </c>
      <c r="G189" s="7">
        <f t="shared" ref="G189:H190" si="71">G190</f>
        <v>61.8</v>
      </c>
      <c r="H189" s="7">
        <f t="shared" si="71"/>
        <v>61.8</v>
      </c>
    </row>
    <row r="190" spans="1:8" ht="54.75" customHeight="1" x14ac:dyDescent="0.25">
      <c r="A190" s="4" t="s">
        <v>51</v>
      </c>
      <c r="B190" s="2"/>
      <c r="C190" s="2"/>
      <c r="D190" s="1"/>
      <c r="E190" s="15" t="s">
        <v>40</v>
      </c>
      <c r="F190" s="7">
        <f>F191</f>
        <v>61.8</v>
      </c>
      <c r="G190" s="7">
        <f t="shared" si="71"/>
        <v>61.8</v>
      </c>
      <c r="H190" s="7">
        <f t="shared" si="71"/>
        <v>61.8</v>
      </c>
    </row>
    <row r="191" spans="1:8" ht="29.25" customHeight="1" x14ac:dyDescent="0.25">
      <c r="A191" s="4" t="s">
        <v>51</v>
      </c>
      <c r="B191" s="8">
        <v>200</v>
      </c>
      <c r="C191" s="8">
        <v>575</v>
      </c>
      <c r="D191" s="4" t="s">
        <v>59</v>
      </c>
      <c r="E191" s="15" t="s">
        <v>12</v>
      </c>
      <c r="F191" s="19">
        <v>61.8</v>
      </c>
      <c r="G191" s="19">
        <v>61.8</v>
      </c>
      <c r="H191" s="19">
        <v>61.8</v>
      </c>
    </row>
    <row r="192" spans="1:8" ht="42.75" customHeight="1" x14ac:dyDescent="0.25">
      <c r="A192" s="4" t="s">
        <v>52</v>
      </c>
      <c r="B192" s="2"/>
      <c r="C192" s="2"/>
      <c r="D192" s="1"/>
      <c r="E192" s="18" t="s">
        <v>41</v>
      </c>
      <c r="F192" s="19">
        <f>F193+F196+F199</f>
        <v>221.6</v>
      </c>
      <c r="G192" s="19">
        <f t="shared" ref="G192:H192" si="72">G193+G196+G199</f>
        <v>221.6</v>
      </c>
      <c r="H192" s="19">
        <f t="shared" si="72"/>
        <v>221.6</v>
      </c>
    </row>
    <row r="193" spans="1:8" ht="42.75" customHeight="1" x14ac:dyDescent="0.25">
      <c r="A193" s="4" t="s">
        <v>53</v>
      </c>
      <c r="B193" s="2"/>
      <c r="C193" s="2"/>
      <c r="D193" s="1"/>
      <c r="E193" s="9" t="s">
        <v>42</v>
      </c>
      <c r="F193" s="19">
        <f>F194</f>
        <v>140.5</v>
      </c>
      <c r="G193" s="19">
        <f t="shared" ref="G193:H194" si="73">G194</f>
        <v>140.5</v>
      </c>
      <c r="H193" s="19">
        <f t="shared" si="73"/>
        <v>140.5</v>
      </c>
    </row>
    <row r="194" spans="1:8" ht="30" customHeight="1" x14ac:dyDescent="0.25">
      <c r="A194" s="4" t="s">
        <v>54</v>
      </c>
      <c r="B194" s="2"/>
      <c r="C194" s="2"/>
      <c r="D194" s="1"/>
      <c r="E194" s="15" t="s">
        <v>43</v>
      </c>
      <c r="F194" s="19">
        <f>F195</f>
        <v>140.5</v>
      </c>
      <c r="G194" s="19">
        <f t="shared" si="73"/>
        <v>140.5</v>
      </c>
      <c r="H194" s="19">
        <f t="shared" si="73"/>
        <v>140.5</v>
      </c>
    </row>
    <row r="195" spans="1:8" ht="28.5" customHeight="1" x14ac:dyDescent="0.25">
      <c r="A195" s="4" t="s">
        <v>54</v>
      </c>
      <c r="B195" s="8">
        <v>200</v>
      </c>
      <c r="C195" s="8">
        <v>575</v>
      </c>
      <c r="D195" s="4" t="s">
        <v>59</v>
      </c>
      <c r="E195" s="15" t="s">
        <v>12</v>
      </c>
      <c r="F195" s="19">
        <v>140.5</v>
      </c>
      <c r="G195" s="19">
        <v>140.5</v>
      </c>
      <c r="H195" s="19">
        <v>140.5</v>
      </c>
    </row>
    <row r="196" spans="1:8" ht="26.25" customHeight="1" x14ac:dyDescent="0.25">
      <c r="A196" s="4" t="s">
        <v>55</v>
      </c>
      <c r="B196" s="2"/>
      <c r="C196" s="2"/>
      <c r="D196" s="1"/>
      <c r="E196" s="9" t="s">
        <v>44</v>
      </c>
      <c r="F196" s="19">
        <f>F197</f>
        <v>33</v>
      </c>
      <c r="G196" s="19">
        <f t="shared" ref="G196:H197" si="74">G197</f>
        <v>33</v>
      </c>
      <c r="H196" s="19">
        <f t="shared" si="74"/>
        <v>33</v>
      </c>
    </row>
    <row r="197" spans="1:8" ht="41.25" customHeight="1" x14ac:dyDescent="0.25">
      <c r="A197" s="4" t="s">
        <v>56</v>
      </c>
      <c r="B197" s="2"/>
      <c r="C197" s="2"/>
      <c r="D197" s="1"/>
      <c r="E197" s="15" t="s">
        <v>45</v>
      </c>
      <c r="F197" s="19">
        <f>F198</f>
        <v>33</v>
      </c>
      <c r="G197" s="19">
        <f t="shared" si="74"/>
        <v>33</v>
      </c>
      <c r="H197" s="19">
        <f t="shared" si="74"/>
        <v>33</v>
      </c>
    </row>
    <row r="198" spans="1:8" ht="25.5" customHeight="1" x14ac:dyDescent="0.25">
      <c r="A198" s="4" t="s">
        <v>56</v>
      </c>
      <c r="B198" s="8">
        <v>200</v>
      </c>
      <c r="C198" s="8">
        <v>575</v>
      </c>
      <c r="D198" s="4" t="s">
        <v>59</v>
      </c>
      <c r="E198" s="5" t="s">
        <v>12</v>
      </c>
      <c r="F198" s="19">
        <v>33</v>
      </c>
      <c r="G198" s="19">
        <v>33</v>
      </c>
      <c r="H198" s="19">
        <v>33</v>
      </c>
    </row>
    <row r="199" spans="1:8" ht="53.25" customHeight="1" x14ac:dyDescent="0.25">
      <c r="A199" s="4" t="s">
        <v>57</v>
      </c>
      <c r="B199" s="2"/>
      <c r="C199" s="2"/>
      <c r="D199" s="1"/>
      <c r="E199" s="9" t="s">
        <v>46</v>
      </c>
      <c r="F199" s="19">
        <f>F200</f>
        <v>48.1</v>
      </c>
      <c r="G199" s="19">
        <f t="shared" ref="G199:H200" si="75">G200</f>
        <v>48.1</v>
      </c>
      <c r="H199" s="19">
        <f t="shared" si="75"/>
        <v>48.1</v>
      </c>
    </row>
    <row r="200" spans="1:8" ht="41.25" customHeight="1" x14ac:dyDescent="0.25">
      <c r="A200" s="4" t="s">
        <v>58</v>
      </c>
      <c r="B200" s="2"/>
      <c r="C200" s="2"/>
      <c r="D200" s="1"/>
      <c r="E200" s="15" t="s">
        <v>47</v>
      </c>
      <c r="F200" s="19">
        <f>F201</f>
        <v>48.1</v>
      </c>
      <c r="G200" s="19">
        <f t="shared" si="75"/>
        <v>48.1</v>
      </c>
      <c r="H200" s="19">
        <f t="shared" si="75"/>
        <v>48.1</v>
      </c>
    </row>
    <row r="201" spans="1:8" ht="27.75" customHeight="1" x14ac:dyDescent="0.25">
      <c r="A201" s="4" t="s">
        <v>58</v>
      </c>
      <c r="B201" s="8">
        <v>200</v>
      </c>
      <c r="C201" s="8">
        <v>575</v>
      </c>
      <c r="D201" s="4" t="s">
        <v>59</v>
      </c>
      <c r="E201" s="15" t="s">
        <v>12</v>
      </c>
      <c r="F201" s="19">
        <v>48.1</v>
      </c>
      <c r="G201" s="19">
        <v>48.1</v>
      </c>
      <c r="H201" s="19">
        <v>48.1</v>
      </c>
    </row>
    <row r="202" spans="1:8" ht="30" customHeight="1" x14ac:dyDescent="0.25">
      <c r="A202" s="4" t="s">
        <v>64</v>
      </c>
      <c r="B202" s="2"/>
      <c r="C202" s="2"/>
      <c r="D202" s="1"/>
      <c r="E202" s="15" t="s">
        <v>60</v>
      </c>
      <c r="F202" s="7">
        <f>F203</f>
        <v>1033.2</v>
      </c>
      <c r="G202" s="7">
        <f t="shared" ref="G202:H202" si="76">G203</f>
        <v>861</v>
      </c>
      <c r="H202" s="7">
        <f t="shared" si="76"/>
        <v>281.2</v>
      </c>
    </row>
    <row r="203" spans="1:8" ht="25.5" customHeight="1" x14ac:dyDescent="0.25">
      <c r="A203" s="4" t="s">
        <v>65</v>
      </c>
      <c r="B203" s="2"/>
      <c r="C203" s="2"/>
      <c r="D203" s="1"/>
      <c r="E203" s="15" t="s">
        <v>61</v>
      </c>
      <c r="F203" s="19">
        <f>F204</f>
        <v>1033.2</v>
      </c>
      <c r="G203" s="19">
        <f>G204</f>
        <v>861</v>
      </c>
      <c r="H203" s="19">
        <f>H204</f>
        <v>281.2</v>
      </c>
    </row>
    <row r="204" spans="1:8" ht="30" customHeight="1" x14ac:dyDescent="0.25">
      <c r="A204" s="4" t="s">
        <v>66</v>
      </c>
      <c r="B204" s="2"/>
      <c r="C204" s="2"/>
      <c r="D204" s="1"/>
      <c r="E204" s="15" t="s">
        <v>62</v>
      </c>
      <c r="F204" s="19">
        <f t="shared" ref="F204:H204" si="77">F205</f>
        <v>1033.2</v>
      </c>
      <c r="G204" s="19">
        <f t="shared" si="77"/>
        <v>861</v>
      </c>
      <c r="H204" s="19">
        <f t="shared" si="77"/>
        <v>281.2</v>
      </c>
    </row>
    <row r="205" spans="1:8" ht="15" customHeight="1" x14ac:dyDescent="0.25">
      <c r="A205" s="4" t="s">
        <v>66</v>
      </c>
      <c r="B205" s="8">
        <v>300</v>
      </c>
      <c r="C205" s="8">
        <v>575</v>
      </c>
      <c r="D205" s="4" t="s">
        <v>67</v>
      </c>
      <c r="E205" s="15" t="s">
        <v>63</v>
      </c>
      <c r="F205" s="19">
        <v>1033.2</v>
      </c>
      <c r="G205" s="19">
        <v>861</v>
      </c>
      <c r="H205" s="19">
        <v>281.2</v>
      </c>
    </row>
    <row r="206" spans="1:8" ht="55.5" customHeight="1" x14ac:dyDescent="0.25">
      <c r="A206" s="12" t="s">
        <v>378</v>
      </c>
      <c r="B206" s="13"/>
      <c r="C206" s="13"/>
      <c r="D206" s="12"/>
      <c r="E206" s="17" t="s">
        <v>366</v>
      </c>
      <c r="F206" s="11">
        <f>F207+F211+F220+F230+F256+F215</f>
        <v>13550.7</v>
      </c>
      <c r="G206" s="11">
        <f>G207+G211+G220+G230+G256+G215</f>
        <v>12069.900000000001</v>
      </c>
      <c r="H206" s="11">
        <f>H207+H211+H220+H230+H256+H215</f>
        <v>12073.7</v>
      </c>
    </row>
    <row r="207" spans="1:8" ht="41.25" customHeight="1" x14ac:dyDescent="0.25">
      <c r="A207" s="4" t="s">
        <v>379</v>
      </c>
      <c r="B207" s="8"/>
      <c r="C207" s="8"/>
      <c r="D207" s="4"/>
      <c r="E207" s="32" t="s">
        <v>367</v>
      </c>
      <c r="F207" s="7">
        <f>F208</f>
        <v>9</v>
      </c>
      <c r="G207" s="7">
        <f t="shared" ref="G207:H209" si="78">G208</f>
        <v>9</v>
      </c>
      <c r="H207" s="7">
        <f t="shared" si="78"/>
        <v>9</v>
      </c>
    </row>
    <row r="208" spans="1:8" ht="42" customHeight="1" x14ac:dyDescent="0.25">
      <c r="A208" s="4" t="s">
        <v>380</v>
      </c>
      <c r="B208" s="8"/>
      <c r="C208" s="8"/>
      <c r="D208" s="4"/>
      <c r="E208" s="50" t="s">
        <v>368</v>
      </c>
      <c r="F208" s="7">
        <f>F209</f>
        <v>9</v>
      </c>
      <c r="G208" s="7">
        <f t="shared" si="78"/>
        <v>9</v>
      </c>
      <c r="H208" s="7">
        <f t="shared" si="78"/>
        <v>9</v>
      </c>
    </row>
    <row r="209" spans="1:8" ht="52.5" customHeight="1" x14ac:dyDescent="0.25">
      <c r="A209" s="4" t="s">
        <v>381</v>
      </c>
      <c r="B209" s="8"/>
      <c r="C209" s="8"/>
      <c r="D209" s="4"/>
      <c r="E209" s="15" t="s">
        <v>369</v>
      </c>
      <c r="F209" s="19">
        <f>F210</f>
        <v>9</v>
      </c>
      <c r="G209" s="19">
        <f t="shared" si="78"/>
        <v>9</v>
      </c>
      <c r="H209" s="19">
        <f t="shared" si="78"/>
        <v>9</v>
      </c>
    </row>
    <row r="210" spans="1:8" ht="31.5" customHeight="1" x14ac:dyDescent="0.25">
      <c r="A210" s="4" t="s">
        <v>381</v>
      </c>
      <c r="B210" s="8">
        <v>600</v>
      </c>
      <c r="C210" s="8">
        <v>575</v>
      </c>
      <c r="D210" s="4" t="s">
        <v>78</v>
      </c>
      <c r="E210" s="15" t="s">
        <v>81</v>
      </c>
      <c r="F210" s="19">
        <v>9</v>
      </c>
      <c r="G210" s="19">
        <v>9</v>
      </c>
      <c r="H210" s="19">
        <v>9</v>
      </c>
    </row>
    <row r="211" spans="1:8" ht="57.75" customHeight="1" x14ac:dyDescent="0.25">
      <c r="A211" s="4" t="s">
        <v>404</v>
      </c>
      <c r="B211" s="8"/>
      <c r="C211" s="8"/>
      <c r="D211" s="4"/>
      <c r="E211" s="5" t="s">
        <v>491</v>
      </c>
      <c r="F211" s="7">
        <f>F213</f>
        <v>2.1</v>
      </c>
      <c r="G211" s="7">
        <f t="shared" ref="G211:H211" si="79">G213</f>
        <v>2.1</v>
      </c>
      <c r="H211" s="7">
        <f t="shared" si="79"/>
        <v>2.1</v>
      </c>
    </row>
    <row r="212" spans="1:8" ht="42" customHeight="1" x14ac:dyDescent="0.25">
      <c r="A212" s="4" t="s">
        <v>405</v>
      </c>
      <c r="B212" s="8"/>
      <c r="C212" s="8"/>
      <c r="D212" s="4"/>
      <c r="E212" s="42" t="s">
        <v>402</v>
      </c>
      <c r="F212" s="7">
        <f>F213</f>
        <v>2.1</v>
      </c>
      <c r="G212" s="7">
        <f t="shared" ref="G212:H213" si="80">G213</f>
        <v>2.1</v>
      </c>
      <c r="H212" s="7">
        <f t="shared" si="80"/>
        <v>2.1</v>
      </c>
    </row>
    <row r="213" spans="1:8" ht="32.25" customHeight="1" x14ac:dyDescent="0.25">
      <c r="A213" s="4" t="s">
        <v>406</v>
      </c>
      <c r="B213" s="8"/>
      <c r="C213" s="8"/>
      <c r="D213" s="4"/>
      <c r="E213" s="6" t="s">
        <v>403</v>
      </c>
      <c r="F213" s="7">
        <f>F214</f>
        <v>2.1</v>
      </c>
      <c r="G213" s="7">
        <f t="shared" si="80"/>
        <v>2.1</v>
      </c>
      <c r="H213" s="7">
        <f t="shared" si="80"/>
        <v>2.1</v>
      </c>
    </row>
    <row r="214" spans="1:8" ht="31.5" customHeight="1" x14ac:dyDescent="0.25">
      <c r="A214" s="4" t="s">
        <v>406</v>
      </c>
      <c r="B214" s="8">
        <v>200</v>
      </c>
      <c r="C214" s="8">
        <v>501</v>
      </c>
      <c r="D214" s="4" t="s">
        <v>407</v>
      </c>
      <c r="E214" s="5" t="s">
        <v>12</v>
      </c>
      <c r="F214" s="7">
        <v>2.1</v>
      </c>
      <c r="G214" s="7">
        <v>2.1</v>
      </c>
      <c r="H214" s="7">
        <v>2.1</v>
      </c>
    </row>
    <row r="215" spans="1:8" ht="38.25" customHeight="1" x14ac:dyDescent="0.25">
      <c r="A215" s="4" t="s">
        <v>458</v>
      </c>
      <c r="B215" s="8"/>
      <c r="C215" s="8"/>
      <c r="D215" s="4"/>
      <c r="E215" s="5" t="s">
        <v>455</v>
      </c>
      <c r="F215" s="7">
        <f>F216</f>
        <v>478.1</v>
      </c>
      <c r="G215" s="7">
        <f t="shared" ref="G215:H215" si="81">G216</f>
        <v>481.7</v>
      </c>
      <c r="H215" s="7">
        <f t="shared" si="81"/>
        <v>485.5</v>
      </c>
    </row>
    <row r="216" spans="1:8" ht="31.5" customHeight="1" x14ac:dyDescent="0.25">
      <c r="A216" s="4" t="s">
        <v>459</v>
      </c>
      <c r="B216" s="8"/>
      <c r="C216" s="8"/>
      <c r="D216" s="4"/>
      <c r="E216" s="42" t="s">
        <v>456</v>
      </c>
      <c r="F216" s="7">
        <f>F217</f>
        <v>478.1</v>
      </c>
      <c r="G216" s="7">
        <f t="shared" ref="G216:H216" si="82">G217</f>
        <v>481.7</v>
      </c>
      <c r="H216" s="7">
        <f t="shared" si="82"/>
        <v>485.5</v>
      </c>
    </row>
    <row r="217" spans="1:8" ht="44.25" customHeight="1" x14ac:dyDescent="0.25">
      <c r="A217" s="4" t="s">
        <v>460</v>
      </c>
      <c r="B217" s="8"/>
      <c r="C217" s="8"/>
      <c r="D217" s="4"/>
      <c r="E217" s="5" t="s">
        <v>457</v>
      </c>
      <c r="F217" s="7">
        <f>F218+F219</f>
        <v>478.1</v>
      </c>
      <c r="G217" s="7">
        <f t="shared" ref="G217:H217" si="83">G218+G219</f>
        <v>481.7</v>
      </c>
      <c r="H217" s="7">
        <f t="shared" si="83"/>
        <v>485.5</v>
      </c>
    </row>
    <row r="218" spans="1:8" ht="66.75" customHeight="1" x14ac:dyDescent="0.25">
      <c r="A218" s="39" t="s">
        <v>460</v>
      </c>
      <c r="B218" s="8">
        <v>100</v>
      </c>
      <c r="C218" s="8">
        <v>575</v>
      </c>
      <c r="D218" s="4" t="s">
        <v>253</v>
      </c>
      <c r="E218" s="37" t="s">
        <v>29</v>
      </c>
      <c r="F218" s="7">
        <v>447.8</v>
      </c>
      <c r="G218" s="7">
        <v>447.8</v>
      </c>
      <c r="H218" s="7">
        <v>447.8</v>
      </c>
    </row>
    <row r="219" spans="1:8" ht="31.5" customHeight="1" x14ac:dyDescent="0.25">
      <c r="A219" s="39" t="s">
        <v>460</v>
      </c>
      <c r="B219" s="8">
        <v>200</v>
      </c>
      <c r="C219" s="8">
        <v>575</v>
      </c>
      <c r="D219" s="4" t="s">
        <v>253</v>
      </c>
      <c r="E219" s="20" t="s">
        <v>12</v>
      </c>
      <c r="F219" s="7">
        <v>30.3</v>
      </c>
      <c r="G219" s="7">
        <v>33.9</v>
      </c>
      <c r="H219" s="7">
        <v>37.700000000000003</v>
      </c>
    </row>
    <row r="220" spans="1:8" ht="45" customHeight="1" x14ac:dyDescent="0.25">
      <c r="A220" s="21" t="s">
        <v>399</v>
      </c>
      <c r="B220" s="8"/>
      <c r="C220" s="8"/>
      <c r="D220" s="4"/>
      <c r="E220" s="30" t="s">
        <v>396</v>
      </c>
      <c r="F220" s="31">
        <f>F221+F226</f>
        <v>3221.6</v>
      </c>
      <c r="G220" s="31">
        <f>G221+G226</f>
        <v>3210.1</v>
      </c>
      <c r="H220" s="31">
        <f>H221+H226</f>
        <v>3210.1</v>
      </c>
    </row>
    <row r="221" spans="1:8" ht="51" x14ac:dyDescent="0.25">
      <c r="A221" s="21" t="s">
        <v>502</v>
      </c>
      <c r="B221" s="8"/>
      <c r="C221" s="8"/>
      <c r="D221" s="4"/>
      <c r="E221" s="20" t="s">
        <v>503</v>
      </c>
      <c r="F221" s="31">
        <f>F222</f>
        <v>32.299999999999997</v>
      </c>
      <c r="G221" s="31">
        <f t="shared" ref="G221:H221" si="84">G222</f>
        <v>20.8</v>
      </c>
      <c r="H221" s="31">
        <f t="shared" si="84"/>
        <v>20.8</v>
      </c>
    </row>
    <row r="222" spans="1:8" ht="25.5" x14ac:dyDescent="0.25">
      <c r="A222" s="21" t="s">
        <v>505</v>
      </c>
      <c r="B222" s="8"/>
      <c r="C222" s="8"/>
      <c r="D222" s="4"/>
      <c r="E222" s="20" t="s">
        <v>504</v>
      </c>
      <c r="F222" s="31">
        <f>F224+F225+F223</f>
        <v>32.299999999999997</v>
      </c>
      <c r="G222" s="31">
        <f>G224+G225+G223</f>
        <v>20.8</v>
      </c>
      <c r="H222" s="31">
        <f>H224+H225+H223</f>
        <v>20.8</v>
      </c>
    </row>
    <row r="223" spans="1:8" ht="25.5" x14ac:dyDescent="0.25">
      <c r="A223" s="21" t="s">
        <v>505</v>
      </c>
      <c r="B223" s="8">
        <v>600</v>
      </c>
      <c r="C223" s="8">
        <v>565</v>
      </c>
      <c r="D223" s="4" t="s">
        <v>201</v>
      </c>
      <c r="E223" s="32" t="s">
        <v>81</v>
      </c>
      <c r="F223" s="31">
        <v>11.5</v>
      </c>
      <c r="G223" s="31">
        <v>0</v>
      </c>
      <c r="H223" s="31">
        <v>0</v>
      </c>
    </row>
    <row r="224" spans="1:8" ht="25.5" x14ac:dyDescent="0.25">
      <c r="A224" s="21" t="s">
        <v>505</v>
      </c>
      <c r="B224" s="8">
        <v>600</v>
      </c>
      <c r="C224" s="8">
        <v>575</v>
      </c>
      <c r="D224" s="4" t="s">
        <v>248</v>
      </c>
      <c r="E224" s="15" t="s">
        <v>81</v>
      </c>
      <c r="F224" s="31">
        <v>6.5</v>
      </c>
      <c r="G224" s="31">
        <v>6.5</v>
      </c>
      <c r="H224" s="31">
        <v>6.5</v>
      </c>
    </row>
    <row r="225" spans="1:8" ht="25.5" x14ac:dyDescent="0.25">
      <c r="A225" s="21" t="s">
        <v>505</v>
      </c>
      <c r="B225" s="8">
        <v>600</v>
      </c>
      <c r="C225" s="8">
        <v>575</v>
      </c>
      <c r="D225" s="4" t="s">
        <v>239</v>
      </c>
      <c r="E225" s="15" t="s">
        <v>81</v>
      </c>
      <c r="F225" s="31">
        <v>14.3</v>
      </c>
      <c r="G225" s="31">
        <v>14.3</v>
      </c>
      <c r="H225" s="31">
        <v>14.3</v>
      </c>
    </row>
    <row r="226" spans="1:8" ht="16.5" customHeight="1" x14ac:dyDescent="0.25">
      <c r="A226" s="21" t="s">
        <v>400</v>
      </c>
      <c r="B226" s="8"/>
      <c r="C226" s="8"/>
      <c r="D226" s="4"/>
      <c r="E226" s="42" t="s">
        <v>397</v>
      </c>
      <c r="F226" s="31">
        <f>F227</f>
        <v>3189.2999999999997</v>
      </c>
      <c r="G226" s="31">
        <f t="shared" ref="G226:H226" si="85">G227</f>
        <v>3189.2999999999997</v>
      </c>
      <c r="H226" s="31">
        <f t="shared" si="85"/>
        <v>3189.2999999999997</v>
      </c>
    </row>
    <row r="227" spans="1:8" ht="44.25" customHeight="1" x14ac:dyDescent="0.25">
      <c r="A227" s="21" t="s">
        <v>401</v>
      </c>
      <c r="B227" s="8"/>
      <c r="C227" s="8"/>
      <c r="D227" s="4"/>
      <c r="E227" s="6" t="s">
        <v>398</v>
      </c>
      <c r="F227" s="31">
        <f>F228+F229</f>
        <v>3189.2999999999997</v>
      </c>
      <c r="G227" s="31">
        <f t="shared" ref="G227:H227" si="86">G228+G229</f>
        <v>3189.2999999999997</v>
      </c>
      <c r="H227" s="31">
        <f t="shared" si="86"/>
        <v>3189.2999999999997</v>
      </c>
    </row>
    <row r="228" spans="1:8" ht="67.5" customHeight="1" x14ac:dyDescent="0.25">
      <c r="A228" s="21" t="s">
        <v>401</v>
      </c>
      <c r="B228" s="8">
        <v>100</v>
      </c>
      <c r="C228" s="8">
        <v>501</v>
      </c>
      <c r="D228" s="4" t="s">
        <v>395</v>
      </c>
      <c r="E228" s="32" t="s">
        <v>104</v>
      </c>
      <c r="F228" s="31">
        <v>2915.7</v>
      </c>
      <c r="G228" s="31">
        <v>2915.7</v>
      </c>
      <c r="H228" s="31">
        <v>2915.7</v>
      </c>
    </row>
    <row r="229" spans="1:8" ht="31.5" customHeight="1" x14ac:dyDescent="0.25">
      <c r="A229" s="21" t="s">
        <v>401</v>
      </c>
      <c r="B229" s="8">
        <v>200</v>
      </c>
      <c r="C229" s="8">
        <v>501</v>
      </c>
      <c r="D229" s="4" t="s">
        <v>395</v>
      </c>
      <c r="E229" s="5" t="s">
        <v>12</v>
      </c>
      <c r="F229" s="31">
        <v>273.60000000000002</v>
      </c>
      <c r="G229" s="31">
        <v>273.60000000000002</v>
      </c>
      <c r="H229" s="31">
        <v>273.60000000000002</v>
      </c>
    </row>
    <row r="230" spans="1:8" ht="57" customHeight="1" x14ac:dyDescent="0.25">
      <c r="A230" s="4" t="s">
        <v>382</v>
      </c>
      <c r="B230" s="8"/>
      <c r="C230" s="8"/>
      <c r="D230" s="4"/>
      <c r="E230" s="32" t="s">
        <v>370</v>
      </c>
      <c r="F230" s="19">
        <f>F231+F250</f>
        <v>5707</v>
      </c>
      <c r="G230" s="19">
        <f>G231+G250</f>
        <v>5206.5</v>
      </c>
      <c r="H230" s="19">
        <f>H231+H250</f>
        <v>5206.5</v>
      </c>
    </row>
    <row r="231" spans="1:8" ht="43.5" customHeight="1" x14ac:dyDescent="0.25">
      <c r="A231" s="4" t="s">
        <v>383</v>
      </c>
      <c r="B231" s="8"/>
      <c r="C231" s="8"/>
      <c r="D231" s="4"/>
      <c r="E231" s="50" t="s">
        <v>371</v>
      </c>
      <c r="F231" s="7">
        <f>F232+F234+F241+F239+F247+F245+F237</f>
        <v>5665.5</v>
      </c>
      <c r="G231" s="7">
        <f>G232+G234+G241+G239+G247+G245+G237</f>
        <v>5187</v>
      </c>
      <c r="H231" s="7">
        <f>H232+H234+H241+H239+H247+H245+H237</f>
        <v>5187</v>
      </c>
    </row>
    <row r="232" spans="1:8" ht="30.75" customHeight="1" x14ac:dyDescent="0.25">
      <c r="A232" s="52" t="s">
        <v>492</v>
      </c>
      <c r="B232" s="65"/>
      <c r="C232" s="66"/>
      <c r="D232" s="4"/>
      <c r="E232" s="42" t="s">
        <v>217</v>
      </c>
      <c r="F232" s="31">
        <f>F233</f>
        <v>161.1</v>
      </c>
      <c r="G232" s="31">
        <f>G233</f>
        <v>0</v>
      </c>
      <c r="H232" s="31">
        <f>H233</f>
        <v>0</v>
      </c>
    </row>
    <row r="233" spans="1:8" ht="25.5" x14ac:dyDescent="0.25">
      <c r="A233" s="52" t="s">
        <v>492</v>
      </c>
      <c r="B233" s="8">
        <v>600</v>
      </c>
      <c r="C233" s="8">
        <v>575</v>
      </c>
      <c r="D233" s="4" t="s">
        <v>239</v>
      </c>
      <c r="E233" s="5" t="s">
        <v>94</v>
      </c>
      <c r="F233" s="19">
        <v>161.1</v>
      </c>
      <c r="G233" s="19">
        <v>0</v>
      </c>
      <c r="H233" s="19">
        <v>0</v>
      </c>
    </row>
    <row r="234" spans="1:8" ht="43.5" customHeight="1" x14ac:dyDescent="0.25">
      <c r="A234" s="52" t="s">
        <v>413</v>
      </c>
      <c r="B234" s="8"/>
      <c r="C234" s="8"/>
      <c r="D234" s="4"/>
      <c r="E234" s="42" t="s">
        <v>412</v>
      </c>
      <c r="F234" s="7">
        <f>F235+F236</f>
        <v>57.5</v>
      </c>
      <c r="G234" s="7">
        <f>G235+G236</f>
        <v>0</v>
      </c>
      <c r="H234" s="7">
        <f>H235+H236</f>
        <v>0</v>
      </c>
    </row>
    <row r="235" spans="1:8" ht="28.5" customHeight="1" x14ac:dyDescent="0.25">
      <c r="A235" s="52" t="s">
        <v>413</v>
      </c>
      <c r="B235" s="8">
        <v>600</v>
      </c>
      <c r="C235" s="8">
        <v>575</v>
      </c>
      <c r="D235" s="4" t="s">
        <v>248</v>
      </c>
      <c r="E235" s="15" t="s">
        <v>81</v>
      </c>
      <c r="F235" s="19">
        <v>42.5</v>
      </c>
      <c r="G235" s="19">
        <v>0</v>
      </c>
      <c r="H235" s="19">
        <v>0</v>
      </c>
    </row>
    <row r="236" spans="1:8" ht="28.5" customHeight="1" x14ac:dyDescent="0.25">
      <c r="A236" s="52" t="s">
        <v>413</v>
      </c>
      <c r="B236" s="8">
        <v>600</v>
      </c>
      <c r="C236" s="8">
        <v>575</v>
      </c>
      <c r="D236" s="4" t="s">
        <v>239</v>
      </c>
      <c r="E236" s="15" t="s">
        <v>81</v>
      </c>
      <c r="F236" s="19">
        <v>15</v>
      </c>
      <c r="G236" s="19">
        <v>0</v>
      </c>
      <c r="H236" s="19">
        <v>0</v>
      </c>
    </row>
    <row r="237" spans="1:8" ht="28.5" customHeight="1" x14ac:dyDescent="0.25">
      <c r="A237" s="52" t="s">
        <v>569</v>
      </c>
      <c r="B237" s="8"/>
      <c r="C237" s="8"/>
      <c r="D237" s="4"/>
      <c r="E237" s="15" t="s">
        <v>570</v>
      </c>
      <c r="F237" s="19">
        <f>F238</f>
        <v>98.5</v>
      </c>
      <c r="G237" s="19">
        <f>G238</f>
        <v>0</v>
      </c>
      <c r="H237" s="19">
        <f>H238</f>
        <v>0</v>
      </c>
    </row>
    <row r="238" spans="1:8" ht="28.5" customHeight="1" x14ac:dyDescent="0.25">
      <c r="A238" s="52" t="s">
        <v>569</v>
      </c>
      <c r="B238" s="8">
        <v>600</v>
      </c>
      <c r="C238" s="8">
        <v>565</v>
      </c>
      <c r="D238" s="4" t="s">
        <v>201</v>
      </c>
      <c r="E238" s="15" t="s">
        <v>81</v>
      </c>
      <c r="F238" s="19">
        <v>98.5</v>
      </c>
      <c r="G238" s="19">
        <v>0</v>
      </c>
      <c r="H238" s="19">
        <v>0</v>
      </c>
    </row>
    <row r="239" spans="1:8" ht="56.25" customHeight="1" x14ac:dyDescent="0.25">
      <c r="A239" s="4" t="s">
        <v>384</v>
      </c>
      <c r="B239" s="8"/>
      <c r="C239" s="8"/>
      <c r="D239" s="4"/>
      <c r="E239" s="51" t="s">
        <v>372</v>
      </c>
      <c r="F239" s="7">
        <f>F240</f>
        <v>58.8</v>
      </c>
      <c r="G239" s="7">
        <f t="shared" ref="G239:H239" si="87">G240</f>
        <v>58.8</v>
      </c>
      <c r="H239" s="7">
        <f t="shared" si="87"/>
        <v>58.8</v>
      </c>
    </row>
    <row r="240" spans="1:8" ht="31.5" customHeight="1" x14ac:dyDescent="0.25">
      <c r="A240" s="4" t="s">
        <v>384</v>
      </c>
      <c r="B240" s="8">
        <v>600</v>
      </c>
      <c r="C240" s="8">
        <v>575</v>
      </c>
      <c r="D240" s="4" t="s">
        <v>78</v>
      </c>
      <c r="E240" s="5" t="s">
        <v>81</v>
      </c>
      <c r="F240" s="19">
        <v>58.8</v>
      </c>
      <c r="G240" s="19">
        <v>58.8</v>
      </c>
      <c r="H240" s="19">
        <v>58.8</v>
      </c>
    </row>
    <row r="241" spans="1:8" ht="43.5" customHeight="1" x14ac:dyDescent="0.25">
      <c r="A241" s="4" t="s">
        <v>385</v>
      </c>
      <c r="B241" s="8"/>
      <c r="C241" s="8"/>
      <c r="D241" s="4"/>
      <c r="E241" s="42" t="s">
        <v>373</v>
      </c>
      <c r="F241" s="19">
        <f>F242+F243+F244</f>
        <v>4857.5</v>
      </c>
      <c r="G241" s="19">
        <f t="shared" ref="G241:H241" si="88">G242+G243+G244</f>
        <v>4857.5</v>
      </c>
      <c r="H241" s="19">
        <f t="shared" si="88"/>
        <v>4857.5</v>
      </c>
    </row>
    <row r="242" spans="1:8" ht="31.5" customHeight="1" x14ac:dyDescent="0.25">
      <c r="A242" s="52" t="s">
        <v>385</v>
      </c>
      <c r="B242" s="8">
        <v>600</v>
      </c>
      <c r="C242" s="8">
        <v>575</v>
      </c>
      <c r="D242" s="4" t="s">
        <v>248</v>
      </c>
      <c r="E242" s="15" t="s">
        <v>81</v>
      </c>
      <c r="F242" s="19">
        <v>3469.4</v>
      </c>
      <c r="G242" s="19">
        <v>3469.4</v>
      </c>
      <c r="H242" s="19">
        <v>3469.4</v>
      </c>
    </row>
    <row r="243" spans="1:8" ht="31.5" customHeight="1" x14ac:dyDescent="0.25">
      <c r="A243" s="52" t="s">
        <v>385</v>
      </c>
      <c r="B243" s="8">
        <v>600</v>
      </c>
      <c r="C243" s="8">
        <v>575</v>
      </c>
      <c r="D243" s="4" t="s">
        <v>239</v>
      </c>
      <c r="E243" s="15" t="s">
        <v>81</v>
      </c>
      <c r="F243" s="19">
        <v>1293.5999999999999</v>
      </c>
      <c r="G243" s="19">
        <v>1293.5999999999999</v>
      </c>
      <c r="H243" s="19">
        <v>1293.5999999999999</v>
      </c>
    </row>
    <row r="244" spans="1:8" ht="30.75" customHeight="1" x14ac:dyDescent="0.25">
      <c r="A244" s="4" t="s">
        <v>385</v>
      </c>
      <c r="B244" s="8">
        <v>600</v>
      </c>
      <c r="C244" s="8">
        <v>575</v>
      </c>
      <c r="D244" s="4" t="s">
        <v>78</v>
      </c>
      <c r="E244" s="15" t="s">
        <v>81</v>
      </c>
      <c r="F244" s="19">
        <v>94.5</v>
      </c>
      <c r="G244" s="19">
        <v>94.5</v>
      </c>
      <c r="H244" s="19">
        <v>94.5</v>
      </c>
    </row>
    <row r="245" spans="1:8" ht="56.25" customHeight="1" x14ac:dyDescent="0.25">
      <c r="A245" s="64" t="s">
        <v>483</v>
      </c>
      <c r="B245" s="65"/>
      <c r="C245" s="66"/>
      <c r="D245" s="4"/>
      <c r="E245" s="42" t="s">
        <v>222</v>
      </c>
      <c r="F245" s="31">
        <f>F246</f>
        <v>161.4</v>
      </c>
      <c r="G245" s="31">
        <f>G246</f>
        <v>0</v>
      </c>
      <c r="H245" s="31">
        <f>H246</f>
        <v>0</v>
      </c>
    </row>
    <row r="246" spans="1:8" ht="30.75" customHeight="1" x14ac:dyDescent="0.25">
      <c r="A246" s="64" t="s">
        <v>483</v>
      </c>
      <c r="B246" s="8">
        <v>600</v>
      </c>
      <c r="C246" s="8">
        <v>575</v>
      </c>
      <c r="D246" s="4" t="s">
        <v>239</v>
      </c>
      <c r="E246" s="5" t="s">
        <v>94</v>
      </c>
      <c r="F246" s="19">
        <v>161.4</v>
      </c>
      <c r="G246" s="19">
        <v>0</v>
      </c>
      <c r="H246" s="19">
        <v>0</v>
      </c>
    </row>
    <row r="247" spans="1:8" ht="40.5" customHeight="1" x14ac:dyDescent="0.25">
      <c r="A247" s="4" t="s">
        <v>409</v>
      </c>
      <c r="B247" s="8"/>
      <c r="C247" s="8"/>
      <c r="D247" s="4"/>
      <c r="E247" s="30" t="s">
        <v>408</v>
      </c>
      <c r="F247" s="7">
        <f>F248+F249</f>
        <v>270.7</v>
      </c>
      <c r="G247" s="7">
        <f t="shared" ref="G247:H247" si="89">G248+G249</f>
        <v>270.7</v>
      </c>
      <c r="H247" s="7">
        <f t="shared" si="89"/>
        <v>270.7</v>
      </c>
    </row>
    <row r="248" spans="1:8" ht="30.75" customHeight="1" x14ac:dyDescent="0.25">
      <c r="A248" s="4" t="s">
        <v>409</v>
      </c>
      <c r="B248" s="8">
        <v>600</v>
      </c>
      <c r="C248" s="8">
        <v>565</v>
      </c>
      <c r="D248" s="4" t="s">
        <v>78</v>
      </c>
      <c r="E248" s="5" t="s">
        <v>94</v>
      </c>
      <c r="F248" s="7">
        <v>82.7</v>
      </c>
      <c r="G248" s="7">
        <v>82.7</v>
      </c>
      <c r="H248" s="7">
        <v>82.7</v>
      </c>
    </row>
    <row r="249" spans="1:8" ht="30.75" customHeight="1" x14ac:dyDescent="0.25">
      <c r="A249" s="4" t="s">
        <v>409</v>
      </c>
      <c r="B249" s="8">
        <v>600</v>
      </c>
      <c r="C249" s="8">
        <v>565</v>
      </c>
      <c r="D249" s="4" t="s">
        <v>201</v>
      </c>
      <c r="E249" s="5" t="s">
        <v>94</v>
      </c>
      <c r="F249" s="7">
        <v>188</v>
      </c>
      <c r="G249" s="7">
        <v>188</v>
      </c>
      <c r="H249" s="7">
        <v>188</v>
      </c>
    </row>
    <row r="250" spans="1:8" ht="38.25" x14ac:dyDescent="0.25">
      <c r="A250" s="52" t="s">
        <v>506</v>
      </c>
      <c r="B250" s="8"/>
      <c r="C250" s="8"/>
      <c r="D250" s="4"/>
      <c r="E250" s="67" t="s">
        <v>508</v>
      </c>
      <c r="F250" s="19">
        <f>F251</f>
        <v>41.5</v>
      </c>
      <c r="G250" s="19">
        <f t="shared" ref="G250:H250" si="90">G251</f>
        <v>19.5</v>
      </c>
      <c r="H250" s="19">
        <f t="shared" si="90"/>
        <v>19.5</v>
      </c>
    </row>
    <row r="251" spans="1:8" ht="25.5" x14ac:dyDescent="0.25">
      <c r="A251" s="52" t="s">
        <v>507</v>
      </c>
      <c r="B251" s="8"/>
      <c r="C251" s="8"/>
      <c r="D251" s="4"/>
      <c r="E251" s="26" t="s">
        <v>509</v>
      </c>
      <c r="F251" s="19">
        <f>F254+F255+F252+F253</f>
        <v>41.5</v>
      </c>
      <c r="G251" s="19">
        <f>G254+G255+G252+G253</f>
        <v>19.5</v>
      </c>
      <c r="H251" s="19">
        <f>H254+H255+H252+H253</f>
        <v>19.5</v>
      </c>
    </row>
    <row r="252" spans="1:8" ht="25.5" x14ac:dyDescent="0.25">
      <c r="A252" s="52" t="s">
        <v>507</v>
      </c>
      <c r="B252" s="8">
        <v>600</v>
      </c>
      <c r="C252" s="8">
        <v>565</v>
      </c>
      <c r="D252" s="4" t="s">
        <v>78</v>
      </c>
      <c r="E252" s="15" t="s">
        <v>81</v>
      </c>
      <c r="F252" s="7">
        <v>5</v>
      </c>
      <c r="G252" s="7">
        <v>0</v>
      </c>
      <c r="H252" s="7">
        <v>0</v>
      </c>
    </row>
    <row r="253" spans="1:8" ht="25.5" x14ac:dyDescent="0.25">
      <c r="A253" s="52" t="s">
        <v>507</v>
      </c>
      <c r="B253" s="8">
        <v>600</v>
      </c>
      <c r="C253" s="8">
        <v>565</v>
      </c>
      <c r="D253" s="4" t="s">
        <v>201</v>
      </c>
      <c r="E253" s="32" t="s">
        <v>81</v>
      </c>
      <c r="F253" s="19">
        <v>17</v>
      </c>
      <c r="G253" s="19">
        <v>0</v>
      </c>
      <c r="H253" s="19">
        <v>0</v>
      </c>
    </row>
    <row r="254" spans="1:8" ht="25.5" x14ac:dyDescent="0.25">
      <c r="A254" s="52" t="s">
        <v>507</v>
      </c>
      <c r="B254" s="8">
        <v>600</v>
      </c>
      <c r="C254" s="8">
        <v>575</v>
      </c>
      <c r="D254" s="4" t="s">
        <v>248</v>
      </c>
      <c r="E254" s="15" t="s">
        <v>81</v>
      </c>
      <c r="F254" s="7">
        <v>7.8</v>
      </c>
      <c r="G254" s="7">
        <v>7.8</v>
      </c>
      <c r="H254" s="7">
        <v>7.8</v>
      </c>
    </row>
    <row r="255" spans="1:8" ht="25.5" x14ac:dyDescent="0.25">
      <c r="A255" s="52" t="s">
        <v>507</v>
      </c>
      <c r="B255" s="8">
        <v>600</v>
      </c>
      <c r="C255" s="8">
        <v>575</v>
      </c>
      <c r="D255" s="4" t="s">
        <v>239</v>
      </c>
      <c r="E255" s="15" t="s">
        <v>81</v>
      </c>
      <c r="F255" s="7">
        <v>11.7</v>
      </c>
      <c r="G255" s="7">
        <v>11.7</v>
      </c>
      <c r="H255" s="7">
        <v>11.7</v>
      </c>
    </row>
    <row r="256" spans="1:8" ht="28.5" customHeight="1" x14ac:dyDescent="0.25">
      <c r="A256" s="4" t="s">
        <v>386</v>
      </c>
      <c r="B256" s="8"/>
      <c r="C256" s="8"/>
      <c r="D256" s="4"/>
      <c r="E256" s="32" t="s">
        <v>374</v>
      </c>
      <c r="F256" s="19">
        <f>F257+F278</f>
        <v>4132.8999999999996</v>
      </c>
      <c r="G256" s="19">
        <f t="shared" ref="G256:H256" si="91">G257+G278</f>
        <v>3160.4999999999995</v>
      </c>
      <c r="H256" s="19">
        <f t="shared" si="91"/>
        <v>3160.4999999999995</v>
      </c>
    </row>
    <row r="257" spans="1:8" ht="28.5" customHeight="1" x14ac:dyDescent="0.25">
      <c r="A257" s="4" t="s">
        <v>387</v>
      </c>
      <c r="B257" s="8"/>
      <c r="C257" s="8"/>
      <c r="D257" s="4"/>
      <c r="E257" s="50" t="s">
        <v>375</v>
      </c>
      <c r="F257" s="19">
        <f>F258+F262+F266+F269+F276+F271+F260</f>
        <v>3412.4</v>
      </c>
      <c r="G257" s="19">
        <f>G258+G262+G266+G269+G276+G271+G260</f>
        <v>2780.9999999999995</v>
      </c>
      <c r="H257" s="19">
        <f>H258+H262+H266+H269+H276+H271+H260</f>
        <v>2780.9999999999995</v>
      </c>
    </row>
    <row r="258" spans="1:8" ht="44.25" customHeight="1" x14ac:dyDescent="0.25">
      <c r="A258" s="4" t="s">
        <v>415</v>
      </c>
      <c r="B258" s="8"/>
      <c r="C258" s="8"/>
      <c r="D258" s="4"/>
      <c r="E258" s="42" t="s">
        <v>414</v>
      </c>
      <c r="F258" s="19">
        <f>F259</f>
        <v>194</v>
      </c>
      <c r="G258" s="19">
        <f t="shared" ref="G258:H258" si="92">G259</f>
        <v>0</v>
      </c>
      <c r="H258" s="19">
        <f t="shared" si="92"/>
        <v>0</v>
      </c>
    </row>
    <row r="259" spans="1:8" ht="28.5" customHeight="1" x14ac:dyDescent="0.25">
      <c r="A259" s="4" t="s">
        <v>415</v>
      </c>
      <c r="B259" s="8">
        <v>600</v>
      </c>
      <c r="C259" s="8">
        <v>575</v>
      </c>
      <c r="D259" s="4" t="s">
        <v>248</v>
      </c>
      <c r="E259" s="15" t="s">
        <v>81</v>
      </c>
      <c r="F259" s="19">
        <v>194</v>
      </c>
      <c r="G259" s="19">
        <v>0</v>
      </c>
      <c r="H259" s="19">
        <v>0</v>
      </c>
    </row>
    <row r="260" spans="1:8" ht="28.5" customHeight="1" x14ac:dyDescent="0.25">
      <c r="A260" s="4" t="s">
        <v>571</v>
      </c>
      <c r="B260" s="8"/>
      <c r="C260" s="8"/>
      <c r="D260" s="4"/>
      <c r="E260" s="15" t="s">
        <v>572</v>
      </c>
      <c r="F260" s="19">
        <f>F261</f>
        <v>355.3</v>
      </c>
      <c r="G260" s="19">
        <f>G261</f>
        <v>0</v>
      </c>
      <c r="H260" s="19">
        <f>H261</f>
        <v>0</v>
      </c>
    </row>
    <row r="261" spans="1:8" ht="28.5" customHeight="1" x14ac:dyDescent="0.25">
      <c r="A261" s="4" t="s">
        <v>571</v>
      </c>
      <c r="B261" s="8">
        <v>600</v>
      </c>
      <c r="C261" s="8">
        <v>565</v>
      </c>
      <c r="D261" s="4" t="s">
        <v>201</v>
      </c>
      <c r="E261" s="15" t="s">
        <v>81</v>
      </c>
      <c r="F261" s="19">
        <v>355.3</v>
      </c>
      <c r="G261" s="19">
        <v>0</v>
      </c>
      <c r="H261" s="19">
        <v>0</v>
      </c>
    </row>
    <row r="262" spans="1:8" ht="42.75" customHeight="1" x14ac:dyDescent="0.25">
      <c r="A262" s="4" t="s">
        <v>388</v>
      </c>
      <c r="B262" s="8"/>
      <c r="C262" s="8"/>
      <c r="D262" s="4"/>
      <c r="E262" s="42" t="s">
        <v>376</v>
      </c>
      <c r="F262" s="19">
        <f>F263+F264+F265</f>
        <v>2007.3</v>
      </c>
      <c r="G262" s="19">
        <f t="shared" ref="G262:H262" si="93">G263+G264+G265</f>
        <v>1987.2</v>
      </c>
      <c r="H262" s="19">
        <f t="shared" si="93"/>
        <v>1987.2</v>
      </c>
    </row>
    <row r="263" spans="1:8" ht="28.5" customHeight="1" x14ac:dyDescent="0.25">
      <c r="A263" s="4" t="s">
        <v>388</v>
      </c>
      <c r="B263" s="8">
        <v>600</v>
      </c>
      <c r="C263" s="8">
        <v>575</v>
      </c>
      <c r="D263" s="4" t="s">
        <v>248</v>
      </c>
      <c r="E263" s="15" t="s">
        <v>81</v>
      </c>
      <c r="F263" s="19">
        <v>225.5</v>
      </c>
      <c r="G263" s="19">
        <v>225.5</v>
      </c>
      <c r="H263" s="19">
        <v>225.5</v>
      </c>
    </row>
    <row r="264" spans="1:8" ht="28.5" customHeight="1" x14ac:dyDescent="0.25">
      <c r="A264" s="4" t="s">
        <v>388</v>
      </c>
      <c r="B264" s="8">
        <v>600</v>
      </c>
      <c r="C264" s="8">
        <v>575</v>
      </c>
      <c r="D264" s="4" t="s">
        <v>239</v>
      </c>
      <c r="E264" s="15" t="s">
        <v>81</v>
      </c>
      <c r="F264" s="19">
        <v>1684.6</v>
      </c>
      <c r="G264" s="19">
        <v>1664.5</v>
      </c>
      <c r="H264" s="19">
        <v>1664.5</v>
      </c>
    </row>
    <row r="265" spans="1:8" ht="27.75" customHeight="1" x14ac:dyDescent="0.25">
      <c r="A265" s="4" t="s">
        <v>388</v>
      </c>
      <c r="B265" s="8">
        <v>600</v>
      </c>
      <c r="C265" s="8">
        <v>575</v>
      </c>
      <c r="D265" s="4" t="s">
        <v>78</v>
      </c>
      <c r="E265" s="15" t="s">
        <v>81</v>
      </c>
      <c r="F265" s="19">
        <v>97.2</v>
      </c>
      <c r="G265" s="19">
        <v>97.2</v>
      </c>
      <c r="H265" s="19">
        <v>97.2</v>
      </c>
    </row>
    <row r="266" spans="1:8" ht="44.25" customHeight="1" x14ac:dyDescent="0.25">
      <c r="A266" s="4" t="s">
        <v>411</v>
      </c>
      <c r="B266" s="8"/>
      <c r="C266" s="8"/>
      <c r="D266" s="4"/>
      <c r="E266" s="30" t="s">
        <v>410</v>
      </c>
      <c r="F266" s="7">
        <f>F267+F268</f>
        <v>684.3</v>
      </c>
      <c r="G266" s="7">
        <f t="shared" ref="G266:H266" si="94">G267+G268</f>
        <v>684.3</v>
      </c>
      <c r="H266" s="7">
        <f t="shared" si="94"/>
        <v>684.3</v>
      </c>
    </row>
    <row r="267" spans="1:8" ht="27.75" customHeight="1" x14ac:dyDescent="0.25">
      <c r="A267" s="4" t="s">
        <v>411</v>
      </c>
      <c r="B267" s="8">
        <v>600</v>
      </c>
      <c r="C267" s="8">
        <v>565</v>
      </c>
      <c r="D267" s="4" t="s">
        <v>78</v>
      </c>
      <c r="E267" s="5" t="s">
        <v>94</v>
      </c>
      <c r="F267" s="7">
        <v>30</v>
      </c>
      <c r="G267" s="7">
        <v>30</v>
      </c>
      <c r="H267" s="7">
        <v>30</v>
      </c>
    </row>
    <row r="268" spans="1:8" ht="27.75" customHeight="1" x14ac:dyDescent="0.25">
      <c r="A268" s="4" t="s">
        <v>411</v>
      </c>
      <c r="B268" s="8">
        <v>600</v>
      </c>
      <c r="C268" s="8">
        <v>565</v>
      </c>
      <c r="D268" s="4" t="s">
        <v>201</v>
      </c>
      <c r="E268" s="5" t="s">
        <v>94</v>
      </c>
      <c r="F268" s="7">
        <v>654.29999999999995</v>
      </c>
      <c r="G268" s="7">
        <v>654.29999999999995</v>
      </c>
      <c r="H268" s="7">
        <v>654.29999999999995</v>
      </c>
    </row>
    <row r="269" spans="1:8" ht="42" customHeight="1" x14ac:dyDescent="0.25">
      <c r="A269" s="4" t="s">
        <v>389</v>
      </c>
      <c r="B269" s="8"/>
      <c r="C269" s="8"/>
      <c r="D269" s="4"/>
      <c r="E269" s="6" t="s">
        <v>377</v>
      </c>
      <c r="F269" s="7">
        <f>F270</f>
        <v>50.2</v>
      </c>
      <c r="G269" s="7">
        <f t="shared" ref="G269:H269" si="95">G270</f>
        <v>50.2</v>
      </c>
      <c r="H269" s="7">
        <f t="shared" si="95"/>
        <v>50.2</v>
      </c>
    </row>
    <row r="270" spans="1:8" ht="31.5" customHeight="1" x14ac:dyDescent="0.25">
      <c r="A270" s="4" t="s">
        <v>389</v>
      </c>
      <c r="B270" s="8">
        <v>600</v>
      </c>
      <c r="C270" s="8">
        <v>575</v>
      </c>
      <c r="D270" s="4" t="s">
        <v>78</v>
      </c>
      <c r="E270" s="5" t="s">
        <v>81</v>
      </c>
      <c r="F270" s="19">
        <v>50.2</v>
      </c>
      <c r="G270" s="19">
        <v>50.2</v>
      </c>
      <c r="H270" s="19">
        <v>50.2</v>
      </c>
    </row>
    <row r="271" spans="1:8" ht="31.5" customHeight="1" x14ac:dyDescent="0.25">
      <c r="A271" s="4" t="s">
        <v>510</v>
      </c>
      <c r="B271" s="8"/>
      <c r="C271" s="8"/>
      <c r="D271" s="4"/>
      <c r="E271" s="5" t="s">
        <v>511</v>
      </c>
      <c r="F271" s="7">
        <f>F273+F274+F275+F272</f>
        <v>67.7</v>
      </c>
      <c r="G271" s="7">
        <f>G273+G274+G275+G272</f>
        <v>5.7</v>
      </c>
      <c r="H271" s="7">
        <f>H273+H274+H275+H272</f>
        <v>5.7</v>
      </c>
    </row>
    <row r="272" spans="1:8" ht="31.5" customHeight="1" x14ac:dyDescent="0.25">
      <c r="A272" s="4" t="s">
        <v>510</v>
      </c>
      <c r="B272" s="8">
        <v>600</v>
      </c>
      <c r="C272" s="8">
        <v>565</v>
      </c>
      <c r="D272" s="4" t="s">
        <v>201</v>
      </c>
      <c r="E272" s="5" t="s">
        <v>81</v>
      </c>
      <c r="F272" s="7">
        <v>42</v>
      </c>
      <c r="G272" s="7">
        <v>0</v>
      </c>
      <c r="H272" s="7">
        <v>0</v>
      </c>
    </row>
    <row r="273" spans="1:8" ht="31.5" customHeight="1" x14ac:dyDescent="0.25">
      <c r="A273" s="4" t="s">
        <v>510</v>
      </c>
      <c r="B273" s="8">
        <v>600</v>
      </c>
      <c r="C273" s="8">
        <v>575</v>
      </c>
      <c r="D273" s="4" t="s">
        <v>248</v>
      </c>
      <c r="E273" s="5" t="s">
        <v>81</v>
      </c>
      <c r="F273" s="19">
        <v>4.5</v>
      </c>
      <c r="G273" s="19">
        <v>4.5</v>
      </c>
      <c r="H273" s="19">
        <v>4.5</v>
      </c>
    </row>
    <row r="274" spans="1:8" ht="31.5" customHeight="1" x14ac:dyDescent="0.25">
      <c r="A274" s="4" t="s">
        <v>510</v>
      </c>
      <c r="B274" s="8">
        <v>600</v>
      </c>
      <c r="C274" s="8">
        <v>575</v>
      </c>
      <c r="D274" s="4" t="s">
        <v>239</v>
      </c>
      <c r="E274" s="5" t="s">
        <v>81</v>
      </c>
      <c r="F274" s="19">
        <v>20</v>
      </c>
      <c r="G274" s="19">
        <v>0</v>
      </c>
      <c r="H274" s="19">
        <v>0</v>
      </c>
    </row>
    <row r="275" spans="1:8" ht="31.5" customHeight="1" x14ac:dyDescent="0.25">
      <c r="A275" s="4" t="s">
        <v>510</v>
      </c>
      <c r="B275" s="8">
        <v>600</v>
      </c>
      <c r="C275" s="8">
        <v>575</v>
      </c>
      <c r="D275" s="4" t="s">
        <v>78</v>
      </c>
      <c r="E275" s="5" t="s">
        <v>81</v>
      </c>
      <c r="F275" s="19">
        <v>1.2</v>
      </c>
      <c r="G275" s="19">
        <v>1.2</v>
      </c>
      <c r="H275" s="19">
        <v>1.2</v>
      </c>
    </row>
    <row r="276" spans="1:8" ht="41.25" customHeight="1" x14ac:dyDescent="0.25">
      <c r="A276" s="4" t="s">
        <v>390</v>
      </c>
      <c r="B276" s="8"/>
      <c r="C276" s="8"/>
      <c r="D276" s="4"/>
      <c r="E276" s="30" t="s">
        <v>103</v>
      </c>
      <c r="F276" s="7">
        <f>F277</f>
        <v>53.6</v>
      </c>
      <c r="G276" s="7">
        <f t="shared" ref="G276:H276" si="96">G277</f>
        <v>53.6</v>
      </c>
      <c r="H276" s="7">
        <f t="shared" si="96"/>
        <v>53.6</v>
      </c>
    </row>
    <row r="277" spans="1:8" ht="29.25" customHeight="1" x14ac:dyDescent="0.25">
      <c r="A277" s="4" t="s">
        <v>390</v>
      </c>
      <c r="B277" s="8">
        <v>200</v>
      </c>
      <c r="C277" s="8">
        <v>501</v>
      </c>
      <c r="D277" s="4" t="s">
        <v>11</v>
      </c>
      <c r="E277" s="5" t="s">
        <v>12</v>
      </c>
      <c r="F277" s="7">
        <v>53.6</v>
      </c>
      <c r="G277" s="7">
        <v>53.6</v>
      </c>
      <c r="H277" s="7">
        <v>53.6</v>
      </c>
    </row>
    <row r="278" spans="1:8" ht="29.25" customHeight="1" x14ac:dyDescent="0.25">
      <c r="A278" s="21" t="s">
        <v>393</v>
      </c>
      <c r="B278" s="8"/>
      <c r="C278" s="8"/>
      <c r="D278" s="4"/>
      <c r="E278" s="42" t="s">
        <v>391</v>
      </c>
      <c r="F278" s="31">
        <f>F279</f>
        <v>720.5</v>
      </c>
      <c r="G278" s="31">
        <f t="shared" ref="G278:H279" si="97">G279</f>
        <v>379.5</v>
      </c>
      <c r="H278" s="31">
        <f t="shared" si="97"/>
        <v>379.5</v>
      </c>
    </row>
    <row r="279" spans="1:8" ht="33.75" customHeight="1" x14ac:dyDescent="0.25">
      <c r="A279" s="21" t="s">
        <v>394</v>
      </c>
      <c r="B279" s="8"/>
      <c r="C279" s="8"/>
      <c r="D279" s="4"/>
      <c r="E279" s="6" t="s">
        <v>392</v>
      </c>
      <c r="F279" s="31">
        <f>F280</f>
        <v>720.5</v>
      </c>
      <c r="G279" s="31">
        <f t="shared" si="97"/>
        <v>379.5</v>
      </c>
      <c r="H279" s="31">
        <f t="shared" si="97"/>
        <v>379.5</v>
      </c>
    </row>
    <row r="280" spans="1:8" ht="30.75" customHeight="1" x14ac:dyDescent="0.25">
      <c r="A280" s="21" t="s">
        <v>394</v>
      </c>
      <c r="B280" s="8">
        <v>200</v>
      </c>
      <c r="C280" s="8">
        <v>501</v>
      </c>
      <c r="D280" s="4" t="s">
        <v>395</v>
      </c>
      <c r="E280" s="5" t="s">
        <v>12</v>
      </c>
      <c r="F280" s="31">
        <v>720.5</v>
      </c>
      <c r="G280" s="31">
        <v>379.5</v>
      </c>
      <c r="H280" s="31">
        <v>379.5</v>
      </c>
    </row>
    <row r="281" spans="1:8" ht="70.5" customHeight="1" x14ac:dyDescent="0.25">
      <c r="A281" s="12" t="s">
        <v>288</v>
      </c>
      <c r="B281" s="13"/>
      <c r="C281" s="13"/>
      <c r="D281" s="12"/>
      <c r="E281" s="10" t="s">
        <v>274</v>
      </c>
      <c r="F281" s="11">
        <f>F282+F289+F339+F361</f>
        <v>393938.49999999994</v>
      </c>
      <c r="G281" s="11">
        <f>G282+G289+G339+G361</f>
        <v>168823.49999999997</v>
      </c>
      <c r="H281" s="11">
        <f>H282+H289+H339+H361</f>
        <v>174108.50000000003</v>
      </c>
    </row>
    <row r="282" spans="1:8" ht="44.25" customHeight="1" x14ac:dyDescent="0.25">
      <c r="A282" s="21" t="s">
        <v>306</v>
      </c>
      <c r="B282" s="49"/>
      <c r="C282" s="49"/>
      <c r="D282" s="39"/>
      <c r="E282" s="48" t="s">
        <v>303</v>
      </c>
      <c r="F282" s="7">
        <f>F283+F287</f>
        <v>93.8</v>
      </c>
      <c r="G282" s="7">
        <f t="shared" ref="G282:H282" si="98">G283+G287</f>
        <v>3</v>
      </c>
      <c r="H282" s="7">
        <f t="shared" si="98"/>
        <v>3</v>
      </c>
    </row>
    <row r="283" spans="1:8" ht="44.25" customHeight="1" x14ac:dyDescent="0.25">
      <c r="A283" s="21" t="s">
        <v>364</v>
      </c>
      <c r="B283" s="49"/>
      <c r="C283" s="49"/>
      <c r="D283" s="39"/>
      <c r="E283" s="48" t="s">
        <v>362</v>
      </c>
      <c r="F283" s="7">
        <f>F284</f>
        <v>3</v>
      </c>
      <c r="G283" s="7">
        <f t="shared" ref="G283:H284" si="99">G284</f>
        <v>3</v>
      </c>
      <c r="H283" s="7">
        <f t="shared" si="99"/>
        <v>3</v>
      </c>
    </row>
    <row r="284" spans="1:8" ht="44.25" customHeight="1" x14ac:dyDescent="0.25">
      <c r="A284" s="21" t="s">
        <v>365</v>
      </c>
      <c r="B284" s="49"/>
      <c r="C284" s="49"/>
      <c r="D284" s="39"/>
      <c r="E284" s="48" t="s">
        <v>363</v>
      </c>
      <c r="F284" s="7">
        <f>F285</f>
        <v>3</v>
      </c>
      <c r="G284" s="7">
        <f t="shared" si="99"/>
        <v>3</v>
      </c>
      <c r="H284" s="7">
        <f t="shared" si="99"/>
        <v>3</v>
      </c>
    </row>
    <row r="285" spans="1:8" ht="31.5" customHeight="1" x14ac:dyDescent="0.25">
      <c r="A285" s="21" t="s">
        <v>365</v>
      </c>
      <c r="B285" s="8">
        <v>200</v>
      </c>
      <c r="C285" s="8">
        <v>501</v>
      </c>
      <c r="D285" s="4" t="s">
        <v>10</v>
      </c>
      <c r="E285" s="5" t="s">
        <v>73</v>
      </c>
      <c r="F285" s="7">
        <v>3</v>
      </c>
      <c r="G285" s="7">
        <v>3</v>
      </c>
      <c r="H285" s="7">
        <v>3</v>
      </c>
    </row>
    <row r="286" spans="1:8" ht="50.25" customHeight="1" x14ac:dyDescent="0.25">
      <c r="A286" s="21" t="s">
        <v>307</v>
      </c>
      <c r="B286" s="49"/>
      <c r="C286" s="49"/>
      <c r="D286" s="39"/>
      <c r="E286" s="48" t="s">
        <v>304</v>
      </c>
      <c r="F286" s="7">
        <f>F287</f>
        <v>90.8</v>
      </c>
      <c r="G286" s="7">
        <f t="shared" ref="G286:H287" si="100">G287</f>
        <v>0</v>
      </c>
      <c r="H286" s="7">
        <f t="shared" si="100"/>
        <v>0</v>
      </c>
    </row>
    <row r="287" spans="1:8" ht="55.5" customHeight="1" x14ac:dyDescent="0.25">
      <c r="A287" s="21" t="s">
        <v>308</v>
      </c>
      <c r="B287" s="49"/>
      <c r="C287" s="49"/>
      <c r="D287" s="39"/>
      <c r="E287" s="48" t="s">
        <v>305</v>
      </c>
      <c r="F287" s="7">
        <f>F288</f>
        <v>90.8</v>
      </c>
      <c r="G287" s="7">
        <f t="shared" si="100"/>
        <v>0</v>
      </c>
      <c r="H287" s="7">
        <f t="shared" si="100"/>
        <v>0</v>
      </c>
    </row>
    <row r="288" spans="1:8" ht="30" customHeight="1" x14ac:dyDescent="0.25">
      <c r="A288" s="21" t="s">
        <v>308</v>
      </c>
      <c r="B288" s="8">
        <v>200</v>
      </c>
      <c r="C288" s="8">
        <v>565</v>
      </c>
      <c r="D288" s="4" t="s">
        <v>10</v>
      </c>
      <c r="E288" s="5" t="s">
        <v>73</v>
      </c>
      <c r="F288" s="7">
        <v>90.8</v>
      </c>
      <c r="G288" s="7">
        <v>0</v>
      </c>
      <c r="H288" s="7">
        <v>0</v>
      </c>
    </row>
    <row r="289" spans="1:8" ht="42.75" customHeight="1" x14ac:dyDescent="0.25">
      <c r="A289" s="4" t="s">
        <v>355</v>
      </c>
      <c r="B289" s="8"/>
      <c r="C289" s="8"/>
      <c r="D289" s="4"/>
      <c r="E289" s="5" t="s">
        <v>348</v>
      </c>
      <c r="F289" s="7">
        <f>F290+F336</f>
        <v>212471.8</v>
      </c>
      <c r="G289" s="7">
        <f>G290+G336</f>
        <v>5404.5</v>
      </c>
      <c r="H289" s="7">
        <f>H290+H336</f>
        <v>5617.6</v>
      </c>
    </row>
    <row r="290" spans="1:8" ht="30" customHeight="1" x14ac:dyDescent="0.25">
      <c r="A290" s="4" t="s">
        <v>356</v>
      </c>
      <c r="B290" s="8"/>
      <c r="C290" s="8"/>
      <c r="D290" s="4"/>
      <c r="E290" s="5" t="s">
        <v>349</v>
      </c>
      <c r="F290" s="7">
        <f>F291+F294+F298+F300+F302+F304+F306+F308+F310+F312+F314+F316+F318+F320+F322+F324+F326+F328+F330+F296+F332+F334</f>
        <v>20519.199999999997</v>
      </c>
      <c r="G290" s="7">
        <f t="shared" ref="G290:H290" si="101">G291+G294+G298+G300+G302+G304+G306+G308+G310+G312+G314+G316+G318+G320+G322+G324+G326+G328+G330+G296+G332+G334</f>
        <v>5404.5</v>
      </c>
      <c r="H290" s="7">
        <f t="shared" si="101"/>
        <v>5617.6</v>
      </c>
    </row>
    <row r="291" spans="1:8" ht="31.5" customHeight="1" x14ac:dyDescent="0.25">
      <c r="A291" s="4" t="s">
        <v>357</v>
      </c>
      <c r="B291" s="8"/>
      <c r="C291" s="8"/>
      <c r="D291" s="4"/>
      <c r="E291" s="5" t="s">
        <v>350</v>
      </c>
      <c r="F291" s="7">
        <f>F292+F293</f>
        <v>10422.099999999999</v>
      </c>
      <c r="G291" s="7">
        <f>G292+G293</f>
        <v>2580.1000000000004</v>
      </c>
      <c r="H291" s="7">
        <f>H292+H293</f>
        <v>2680.2000000000003</v>
      </c>
    </row>
    <row r="292" spans="1:8" ht="30" customHeight="1" x14ac:dyDescent="0.25">
      <c r="A292" s="4" t="s">
        <v>357</v>
      </c>
      <c r="B292" s="8">
        <v>200</v>
      </c>
      <c r="C292" s="8">
        <v>501</v>
      </c>
      <c r="D292" s="4" t="s">
        <v>361</v>
      </c>
      <c r="E292" s="5" t="s">
        <v>73</v>
      </c>
      <c r="F292" s="7">
        <v>10347.299999999999</v>
      </c>
      <c r="G292" s="7">
        <v>2505.3000000000002</v>
      </c>
      <c r="H292" s="7">
        <v>2605.4</v>
      </c>
    </row>
    <row r="293" spans="1:8" ht="18" customHeight="1" x14ac:dyDescent="0.25">
      <c r="A293" s="4" t="s">
        <v>357</v>
      </c>
      <c r="B293" s="8">
        <v>800</v>
      </c>
      <c r="C293" s="8">
        <v>501</v>
      </c>
      <c r="D293" s="4" t="s">
        <v>361</v>
      </c>
      <c r="E293" s="5" t="s">
        <v>30</v>
      </c>
      <c r="F293" s="7">
        <v>74.8</v>
      </c>
      <c r="G293" s="7">
        <v>74.8</v>
      </c>
      <c r="H293" s="7">
        <v>74.8</v>
      </c>
    </row>
    <row r="294" spans="1:8" ht="30" customHeight="1" x14ac:dyDescent="0.25">
      <c r="A294" s="4" t="s">
        <v>358</v>
      </c>
      <c r="B294" s="8"/>
      <c r="C294" s="8"/>
      <c r="D294" s="4"/>
      <c r="E294" s="5" t="s">
        <v>351</v>
      </c>
      <c r="F294" s="7">
        <f>F295</f>
        <v>2715.8</v>
      </c>
      <c r="G294" s="7">
        <f>G295</f>
        <v>2824.4</v>
      </c>
      <c r="H294" s="7">
        <f>H295</f>
        <v>2937.4</v>
      </c>
    </row>
    <row r="295" spans="1:8" ht="30" customHeight="1" x14ac:dyDescent="0.25">
      <c r="A295" s="4" t="s">
        <v>358</v>
      </c>
      <c r="B295" s="8">
        <v>200</v>
      </c>
      <c r="C295" s="8">
        <v>501</v>
      </c>
      <c r="D295" s="4" t="s">
        <v>361</v>
      </c>
      <c r="E295" s="5" t="s">
        <v>73</v>
      </c>
      <c r="F295" s="7">
        <v>2715.8</v>
      </c>
      <c r="G295" s="7">
        <v>2824.4</v>
      </c>
      <c r="H295" s="7">
        <v>2937.4</v>
      </c>
    </row>
    <row r="296" spans="1:8" ht="30" customHeight="1" x14ac:dyDescent="0.25">
      <c r="A296" s="39" t="s">
        <v>488</v>
      </c>
      <c r="B296" s="8"/>
      <c r="C296" s="8"/>
      <c r="D296" s="4"/>
      <c r="E296" s="5" t="s">
        <v>489</v>
      </c>
      <c r="F296" s="7">
        <f>F297</f>
        <v>2300</v>
      </c>
      <c r="G296" s="7">
        <f>G297</f>
        <v>0</v>
      </c>
      <c r="H296" s="7">
        <f>H297</f>
        <v>0</v>
      </c>
    </row>
    <row r="297" spans="1:8" ht="30" customHeight="1" x14ac:dyDescent="0.25">
      <c r="A297" s="4" t="s">
        <v>488</v>
      </c>
      <c r="B297" s="8">
        <v>200</v>
      </c>
      <c r="C297" s="8">
        <v>501</v>
      </c>
      <c r="D297" s="4" t="s">
        <v>361</v>
      </c>
      <c r="E297" s="5" t="s">
        <v>73</v>
      </c>
      <c r="F297" s="7">
        <v>2300</v>
      </c>
      <c r="G297" s="7">
        <v>0</v>
      </c>
      <c r="H297" s="7">
        <v>0</v>
      </c>
    </row>
    <row r="298" spans="1:8" ht="76.5" customHeight="1" x14ac:dyDescent="0.25">
      <c r="A298" s="40" t="s">
        <v>523</v>
      </c>
      <c r="B298" s="8"/>
      <c r="C298" s="8"/>
      <c r="D298" s="4"/>
      <c r="E298" s="5" t="s">
        <v>524</v>
      </c>
      <c r="F298" s="7">
        <f t="shared" ref="F298:H334" si="102">F299</f>
        <v>500</v>
      </c>
      <c r="G298" s="7">
        <f t="shared" si="102"/>
        <v>0</v>
      </c>
      <c r="H298" s="7">
        <f t="shared" si="102"/>
        <v>0</v>
      </c>
    </row>
    <row r="299" spans="1:8" ht="30" customHeight="1" x14ac:dyDescent="0.25">
      <c r="A299" s="40" t="s">
        <v>523</v>
      </c>
      <c r="B299" s="8">
        <v>200</v>
      </c>
      <c r="C299" s="8">
        <v>501</v>
      </c>
      <c r="D299" s="4" t="s">
        <v>361</v>
      </c>
      <c r="E299" s="5" t="s">
        <v>73</v>
      </c>
      <c r="F299" s="7">
        <v>500</v>
      </c>
      <c r="G299" s="7">
        <v>0</v>
      </c>
      <c r="H299" s="7">
        <v>0</v>
      </c>
    </row>
    <row r="300" spans="1:8" ht="78.75" customHeight="1" x14ac:dyDescent="0.25">
      <c r="A300" s="40" t="s">
        <v>533</v>
      </c>
      <c r="B300" s="8"/>
      <c r="C300" s="8"/>
      <c r="D300" s="4"/>
      <c r="E300" s="5" t="s">
        <v>534</v>
      </c>
      <c r="F300" s="7">
        <f t="shared" si="102"/>
        <v>500</v>
      </c>
      <c r="G300" s="7">
        <f t="shared" si="102"/>
        <v>0</v>
      </c>
      <c r="H300" s="7">
        <f t="shared" si="102"/>
        <v>0</v>
      </c>
    </row>
    <row r="301" spans="1:8" ht="30" customHeight="1" x14ac:dyDescent="0.25">
      <c r="A301" s="40" t="s">
        <v>533</v>
      </c>
      <c r="B301" s="8">
        <v>200</v>
      </c>
      <c r="C301" s="8">
        <v>501</v>
      </c>
      <c r="D301" s="4" t="s">
        <v>361</v>
      </c>
      <c r="E301" s="5" t="s">
        <v>73</v>
      </c>
      <c r="F301" s="7">
        <v>500</v>
      </c>
      <c r="G301" s="7">
        <v>0</v>
      </c>
      <c r="H301" s="7">
        <v>0</v>
      </c>
    </row>
    <row r="302" spans="1:8" ht="75.75" customHeight="1" x14ac:dyDescent="0.25">
      <c r="A302" s="40" t="s">
        <v>535</v>
      </c>
      <c r="B302" s="8"/>
      <c r="C302" s="8"/>
      <c r="D302" s="4"/>
      <c r="E302" s="5" t="s">
        <v>536</v>
      </c>
      <c r="F302" s="7">
        <f t="shared" si="102"/>
        <v>500</v>
      </c>
      <c r="G302" s="7">
        <f t="shared" si="102"/>
        <v>0</v>
      </c>
      <c r="H302" s="7">
        <f t="shared" si="102"/>
        <v>0</v>
      </c>
    </row>
    <row r="303" spans="1:8" ht="30" customHeight="1" x14ac:dyDescent="0.25">
      <c r="A303" s="40" t="s">
        <v>535</v>
      </c>
      <c r="B303" s="8">
        <v>200</v>
      </c>
      <c r="C303" s="8">
        <v>501</v>
      </c>
      <c r="D303" s="4" t="s">
        <v>361</v>
      </c>
      <c r="E303" s="5" t="s">
        <v>73</v>
      </c>
      <c r="F303" s="7">
        <v>500</v>
      </c>
      <c r="G303" s="7">
        <v>0</v>
      </c>
      <c r="H303" s="7">
        <v>0</v>
      </c>
    </row>
    <row r="304" spans="1:8" ht="77.25" customHeight="1" x14ac:dyDescent="0.25">
      <c r="A304" s="40" t="s">
        <v>537</v>
      </c>
      <c r="B304" s="8"/>
      <c r="C304" s="8"/>
      <c r="D304" s="4"/>
      <c r="E304" s="5" t="s">
        <v>538</v>
      </c>
      <c r="F304" s="7">
        <f t="shared" si="102"/>
        <v>200</v>
      </c>
      <c r="G304" s="7">
        <f t="shared" si="102"/>
        <v>0</v>
      </c>
      <c r="H304" s="7">
        <f t="shared" si="102"/>
        <v>0</v>
      </c>
    </row>
    <row r="305" spans="1:8" ht="30" customHeight="1" x14ac:dyDescent="0.25">
      <c r="A305" s="40" t="s">
        <v>537</v>
      </c>
      <c r="B305" s="8">
        <v>200</v>
      </c>
      <c r="C305" s="8">
        <v>501</v>
      </c>
      <c r="D305" s="4" t="s">
        <v>361</v>
      </c>
      <c r="E305" s="5" t="s">
        <v>73</v>
      </c>
      <c r="F305" s="7">
        <v>200</v>
      </c>
      <c r="G305" s="7">
        <v>0</v>
      </c>
      <c r="H305" s="7">
        <v>0</v>
      </c>
    </row>
    <row r="306" spans="1:8" ht="80.25" customHeight="1" x14ac:dyDescent="0.25">
      <c r="A306" s="40" t="s">
        <v>539</v>
      </c>
      <c r="B306" s="8"/>
      <c r="C306" s="8"/>
      <c r="D306" s="4"/>
      <c r="E306" s="5" t="s">
        <v>540</v>
      </c>
      <c r="F306" s="7">
        <f t="shared" si="102"/>
        <v>200</v>
      </c>
      <c r="G306" s="7">
        <f t="shared" si="102"/>
        <v>0</v>
      </c>
      <c r="H306" s="7">
        <f t="shared" si="102"/>
        <v>0</v>
      </c>
    </row>
    <row r="307" spans="1:8" ht="30" customHeight="1" x14ac:dyDescent="0.25">
      <c r="A307" s="40" t="s">
        <v>539</v>
      </c>
      <c r="B307" s="8">
        <v>200</v>
      </c>
      <c r="C307" s="8">
        <v>501</v>
      </c>
      <c r="D307" s="4" t="s">
        <v>361</v>
      </c>
      <c r="E307" s="5" t="s">
        <v>73</v>
      </c>
      <c r="F307" s="7">
        <v>200</v>
      </c>
      <c r="G307" s="7">
        <v>0</v>
      </c>
      <c r="H307" s="7">
        <v>0</v>
      </c>
    </row>
    <row r="308" spans="1:8" ht="78.75" customHeight="1" x14ac:dyDescent="0.25">
      <c r="A308" s="40" t="s">
        <v>541</v>
      </c>
      <c r="B308" s="8"/>
      <c r="C308" s="8"/>
      <c r="D308" s="4"/>
      <c r="E308" s="5" t="s">
        <v>542</v>
      </c>
      <c r="F308" s="7">
        <f t="shared" si="102"/>
        <v>215.3</v>
      </c>
      <c r="G308" s="7">
        <f t="shared" si="102"/>
        <v>0</v>
      </c>
      <c r="H308" s="7">
        <f t="shared" si="102"/>
        <v>0</v>
      </c>
    </row>
    <row r="309" spans="1:8" ht="30" customHeight="1" x14ac:dyDescent="0.25">
      <c r="A309" s="40" t="s">
        <v>541</v>
      </c>
      <c r="B309" s="8">
        <v>200</v>
      </c>
      <c r="C309" s="8">
        <v>501</v>
      </c>
      <c r="D309" s="4" t="s">
        <v>361</v>
      </c>
      <c r="E309" s="5" t="s">
        <v>73</v>
      </c>
      <c r="F309" s="7">
        <v>215.3</v>
      </c>
      <c r="G309" s="7">
        <v>0</v>
      </c>
      <c r="H309" s="7">
        <v>0</v>
      </c>
    </row>
    <row r="310" spans="1:8" ht="76.5" customHeight="1" x14ac:dyDescent="0.25">
      <c r="A310" s="40" t="s">
        <v>544</v>
      </c>
      <c r="B310" s="8"/>
      <c r="C310" s="8"/>
      <c r="D310" s="4"/>
      <c r="E310" s="5" t="s">
        <v>543</v>
      </c>
      <c r="F310" s="7">
        <f t="shared" si="102"/>
        <v>173.1</v>
      </c>
      <c r="G310" s="7">
        <f t="shared" si="102"/>
        <v>0</v>
      </c>
      <c r="H310" s="7">
        <f t="shared" si="102"/>
        <v>0</v>
      </c>
    </row>
    <row r="311" spans="1:8" ht="30" customHeight="1" x14ac:dyDescent="0.25">
      <c r="A311" s="40" t="s">
        <v>544</v>
      </c>
      <c r="B311" s="8">
        <v>200</v>
      </c>
      <c r="C311" s="8">
        <v>501</v>
      </c>
      <c r="D311" s="4" t="s">
        <v>361</v>
      </c>
      <c r="E311" s="5" t="s">
        <v>73</v>
      </c>
      <c r="F311" s="7">
        <v>173.1</v>
      </c>
      <c r="G311" s="7">
        <v>0</v>
      </c>
      <c r="H311" s="7">
        <v>0</v>
      </c>
    </row>
    <row r="312" spans="1:8" ht="80.25" customHeight="1" x14ac:dyDescent="0.25">
      <c r="A312" s="40" t="s">
        <v>545</v>
      </c>
      <c r="B312" s="8"/>
      <c r="C312" s="8"/>
      <c r="D312" s="4"/>
      <c r="E312" s="5" t="s">
        <v>546</v>
      </c>
      <c r="F312" s="7">
        <f t="shared" si="102"/>
        <v>274.60000000000002</v>
      </c>
      <c r="G312" s="7">
        <f t="shared" si="102"/>
        <v>0</v>
      </c>
      <c r="H312" s="7">
        <f t="shared" si="102"/>
        <v>0</v>
      </c>
    </row>
    <row r="313" spans="1:8" ht="26.25" customHeight="1" x14ac:dyDescent="0.25">
      <c r="A313" s="40" t="s">
        <v>545</v>
      </c>
      <c r="B313" s="8">
        <v>200</v>
      </c>
      <c r="C313" s="8">
        <v>501</v>
      </c>
      <c r="D313" s="4" t="s">
        <v>361</v>
      </c>
      <c r="E313" s="5" t="s">
        <v>73</v>
      </c>
      <c r="F313" s="7">
        <v>274.60000000000002</v>
      </c>
      <c r="G313" s="7">
        <v>0</v>
      </c>
      <c r="H313" s="7">
        <v>0</v>
      </c>
    </row>
    <row r="314" spans="1:8" ht="75" customHeight="1" x14ac:dyDescent="0.25">
      <c r="A314" s="40" t="s">
        <v>547</v>
      </c>
      <c r="B314" s="8"/>
      <c r="C314" s="8"/>
      <c r="D314" s="4"/>
      <c r="E314" s="5" t="s">
        <v>548</v>
      </c>
      <c r="F314" s="7">
        <f t="shared" si="102"/>
        <v>297.10000000000002</v>
      </c>
      <c r="G314" s="7">
        <f t="shared" si="102"/>
        <v>0</v>
      </c>
      <c r="H314" s="7">
        <f t="shared" si="102"/>
        <v>0</v>
      </c>
    </row>
    <row r="315" spans="1:8" ht="30" customHeight="1" x14ac:dyDescent="0.25">
      <c r="A315" s="40" t="s">
        <v>547</v>
      </c>
      <c r="B315" s="8">
        <v>200</v>
      </c>
      <c r="C315" s="8">
        <v>501</v>
      </c>
      <c r="D315" s="4" t="s">
        <v>361</v>
      </c>
      <c r="E315" s="5" t="s">
        <v>73</v>
      </c>
      <c r="F315" s="7">
        <v>297.10000000000002</v>
      </c>
      <c r="G315" s="7">
        <v>0</v>
      </c>
      <c r="H315" s="7">
        <v>0</v>
      </c>
    </row>
    <row r="316" spans="1:8" ht="76.5" customHeight="1" x14ac:dyDescent="0.25">
      <c r="A316" s="40" t="s">
        <v>549</v>
      </c>
      <c r="B316" s="8"/>
      <c r="C316" s="8"/>
      <c r="D316" s="4"/>
      <c r="E316" s="5" t="s">
        <v>550</v>
      </c>
      <c r="F316" s="7">
        <f t="shared" si="102"/>
        <v>74.599999999999994</v>
      </c>
      <c r="G316" s="7">
        <f t="shared" si="102"/>
        <v>0</v>
      </c>
      <c r="H316" s="7">
        <f t="shared" si="102"/>
        <v>0</v>
      </c>
    </row>
    <row r="317" spans="1:8" ht="33" customHeight="1" x14ac:dyDescent="0.25">
      <c r="A317" s="40" t="s">
        <v>549</v>
      </c>
      <c r="B317" s="8">
        <v>200</v>
      </c>
      <c r="C317" s="8">
        <v>501</v>
      </c>
      <c r="D317" s="4" t="s">
        <v>361</v>
      </c>
      <c r="E317" s="5" t="s">
        <v>73</v>
      </c>
      <c r="F317" s="7">
        <v>74.599999999999994</v>
      </c>
      <c r="G317" s="7">
        <v>0</v>
      </c>
      <c r="H317" s="7">
        <v>0</v>
      </c>
    </row>
    <row r="318" spans="1:8" ht="79.5" customHeight="1" x14ac:dyDescent="0.25">
      <c r="A318" s="40" t="s">
        <v>551</v>
      </c>
      <c r="B318" s="8"/>
      <c r="C318" s="8"/>
      <c r="D318" s="4"/>
      <c r="E318" s="5" t="s">
        <v>552</v>
      </c>
      <c r="F318" s="7">
        <f t="shared" si="102"/>
        <v>300</v>
      </c>
      <c r="G318" s="7">
        <f t="shared" si="102"/>
        <v>0</v>
      </c>
      <c r="H318" s="7">
        <f t="shared" si="102"/>
        <v>0</v>
      </c>
    </row>
    <row r="319" spans="1:8" ht="31.5" customHeight="1" x14ac:dyDescent="0.25">
      <c r="A319" s="40" t="s">
        <v>551</v>
      </c>
      <c r="B319" s="8">
        <v>200</v>
      </c>
      <c r="C319" s="8">
        <v>501</v>
      </c>
      <c r="D319" s="4" t="s">
        <v>361</v>
      </c>
      <c r="E319" s="5" t="s">
        <v>73</v>
      </c>
      <c r="F319" s="7">
        <v>300</v>
      </c>
      <c r="G319" s="7">
        <v>0</v>
      </c>
      <c r="H319" s="7">
        <v>0</v>
      </c>
    </row>
    <row r="320" spans="1:8" ht="78.75" customHeight="1" x14ac:dyDescent="0.25">
      <c r="A320" s="40" t="s">
        <v>553</v>
      </c>
      <c r="B320" s="8"/>
      <c r="C320" s="8"/>
      <c r="D320" s="4"/>
      <c r="E320" s="5" t="s">
        <v>568</v>
      </c>
      <c r="F320" s="7">
        <f>F321</f>
        <v>574.5</v>
      </c>
      <c r="G320" s="7">
        <f t="shared" si="102"/>
        <v>0</v>
      </c>
      <c r="H320" s="7">
        <f t="shared" si="102"/>
        <v>0</v>
      </c>
    </row>
    <row r="321" spans="1:8" ht="30" customHeight="1" x14ac:dyDescent="0.25">
      <c r="A321" s="40" t="s">
        <v>553</v>
      </c>
      <c r="B321" s="8">
        <v>200</v>
      </c>
      <c r="C321" s="8">
        <v>501</v>
      </c>
      <c r="D321" s="4" t="s">
        <v>361</v>
      </c>
      <c r="E321" s="5" t="s">
        <v>73</v>
      </c>
      <c r="F321" s="7">
        <v>574.5</v>
      </c>
      <c r="G321" s="7">
        <v>0</v>
      </c>
      <c r="H321" s="7">
        <v>0</v>
      </c>
    </row>
    <row r="322" spans="1:8" ht="78" customHeight="1" x14ac:dyDescent="0.25">
      <c r="A322" s="40" t="s">
        <v>554</v>
      </c>
      <c r="B322" s="8"/>
      <c r="C322" s="8"/>
      <c r="D322" s="4"/>
      <c r="E322" s="5" t="s">
        <v>555</v>
      </c>
      <c r="F322" s="7">
        <f>F323</f>
        <v>146</v>
      </c>
      <c r="G322" s="7">
        <f t="shared" si="102"/>
        <v>0</v>
      </c>
      <c r="H322" s="7">
        <f t="shared" si="102"/>
        <v>0</v>
      </c>
    </row>
    <row r="323" spans="1:8" ht="30" customHeight="1" x14ac:dyDescent="0.25">
      <c r="A323" s="40" t="s">
        <v>554</v>
      </c>
      <c r="B323" s="8">
        <v>200</v>
      </c>
      <c r="C323" s="8">
        <v>501</v>
      </c>
      <c r="D323" s="4" t="s">
        <v>361</v>
      </c>
      <c r="E323" s="5" t="s">
        <v>73</v>
      </c>
      <c r="F323" s="7">
        <v>146</v>
      </c>
      <c r="G323" s="7">
        <v>0</v>
      </c>
      <c r="H323" s="7">
        <v>0</v>
      </c>
    </row>
    <row r="324" spans="1:8" ht="69" customHeight="1" x14ac:dyDescent="0.25">
      <c r="A324" s="40" t="s">
        <v>556</v>
      </c>
      <c r="B324" s="8"/>
      <c r="C324" s="8"/>
      <c r="D324" s="4"/>
      <c r="E324" s="5" t="s">
        <v>557</v>
      </c>
      <c r="F324" s="7">
        <f>F325</f>
        <v>271.10000000000002</v>
      </c>
      <c r="G324" s="7">
        <f t="shared" si="102"/>
        <v>0</v>
      </c>
      <c r="H324" s="7">
        <f t="shared" si="102"/>
        <v>0</v>
      </c>
    </row>
    <row r="325" spans="1:8" ht="30" customHeight="1" x14ac:dyDescent="0.25">
      <c r="A325" s="40" t="s">
        <v>556</v>
      </c>
      <c r="B325" s="8">
        <v>200</v>
      </c>
      <c r="C325" s="8">
        <v>501</v>
      </c>
      <c r="D325" s="4" t="s">
        <v>361</v>
      </c>
      <c r="E325" s="5" t="s">
        <v>73</v>
      </c>
      <c r="F325" s="7">
        <v>271.10000000000002</v>
      </c>
      <c r="G325" s="7">
        <v>0</v>
      </c>
      <c r="H325" s="7">
        <v>0</v>
      </c>
    </row>
    <row r="326" spans="1:8" ht="77.25" customHeight="1" x14ac:dyDescent="0.25">
      <c r="A326" s="40" t="s">
        <v>558</v>
      </c>
      <c r="B326" s="8"/>
      <c r="C326" s="8"/>
      <c r="D326" s="4"/>
      <c r="E326" s="5" t="s">
        <v>559</v>
      </c>
      <c r="F326" s="7">
        <f>F327</f>
        <v>121.5</v>
      </c>
      <c r="G326" s="7">
        <f t="shared" si="102"/>
        <v>0</v>
      </c>
      <c r="H326" s="7">
        <f t="shared" si="102"/>
        <v>0</v>
      </c>
    </row>
    <row r="327" spans="1:8" ht="30" customHeight="1" x14ac:dyDescent="0.25">
      <c r="A327" s="40" t="s">
        <v>558</v>
      </c>
      <c r="B327" s="8">
        <v>200</v>
      </c>
      <c r="C327" s="8">
        <v>501</v>
      </c>
      <c r="D327" s="4" t="s">
        <v>361</v>
      </c>
      <c r="E327" s="5" t="s">
        <v>73</v>
      </c>
      <c r="F327" s="7">
        <v>121.5</v>
      </c>
      <c r="G327" s="7">
        <v>0</v>
      </c>
      <c r="H327" s="7">
        <v>0</v>
      </c>
    </row>
    <row r="328" spans="1:8" ht="77.25" customHeight="1" x14ac:dyDescent="0.25">
      <c r="A328" s="40" t="s">
        <v>560</v>
      </c>
      <c r="B328" s="8"/>
      <c r="C328" s="8"/>
      <c r="D328" s="4"/>
      <c r="E328" s="5" t="s">
        <v>561</v>
      </c>
      <c r="F328" s="7">
        <f>F329</f>
        <v>129.19999999999999</v>
      </c>
      <c r="G328" s="7">
        <f t="shared" si="102"/>
        <v>0</v>
      </c>
      <c r="H328" s="7">
        <f t="shared" si="102"/>
        <v>0</v>
      </c>
    </row>
    <row r="329" spans="1:8" ht="30" customHeight="1" x14ac:dyDescent="0.25">
      <c r="A329" s="40" t="s">
        <v>560</v>
      </c>
      <c r="B329" s="8">
        <v>200</v>
      </c>
      <c r="C329" s="8">
        <v>501</v>
      </c>
      <c r="D329" s="4" t="s">
        <v>361</v>
      </c>
      <c r="E329" s="5" t="s">
        <v>73</v>
      </c>
      <c r="F329" s="7">
        <v>129.19999999999999</v>
      </c>
      <c r="G329" s="7">
        <v>0</v>
      </c>
      <c r="H329" s="7">
        <v>0</v>
      </c>
    </row>
    <row r="330" spans="1:8" ht="78.75" customHeight="1" x14ac:dyDescent="0.25">
      <c r="A330" s="40" t="s">
        <v>562</v>
      </c>
      <c r="B330" s="8"/>
      <c r="C330" s="8"/>
      <c r="D330" s="4"/>
      <c r="E330" s="5" t="s">
        <v>563</v>
      </c>
      <c r="F330" s="7">
        <f>F331</f>
        <v>167.5</v>
      </c>
      <c r="G330" s="7">
        <f t="shared" si="102"/>
        <v>0</v>
      </c>
      <c r="H330" s="7">
        <f t="shared" si="102"/>
        <v>0</v>
      </c>
    </row>
    <row r="331" spans="1:8" ht="30" customHeight="1" x14ac:dyDescent="0.25">
      <c r="A331" s="40" t="s">
        <v>562</v>
      </c>
      <c r="B331" s="8">
        <v>200</v>
      </c>
      <c r="C331" s="8">
        <v>501</v>
      </c>
      <c r="D331" s="4" t="s">
        <v>361</v>
      </c>
      <c r="E331" s="5" t="s">
        <v>73</v>
      </c>
      <c r="F331" s="7">
        <v>167.5</v>
      </c>
      <c r="G331" s="7">
        <v>0</v>
      </c>
      <c r="H331" s="7">
        <v>0</v>
      </c>
    </row>
    <row r="332" spans="1:8" ht="79.5" customHeight="1" x14ac:dyDescent="0.25">
      <c r="A332" s="40" t="s">
        <v>564</v>
      </c>
      <c r="B332" s="8"/>
      <c r="C332" s="8"/>
      <c r="D332" s="4"/>
      <c r="E332" s="5" t="s">
        <v>565</v>
      </c>
      <c r="F332" s="7">
        <f>F333</f>
        <v>136.80000000000001</v>
      </c>
      <c r="G332" s="7">
        <f t="shared" si="102"/>
        <v>0</v>
      </c>
      <c r="H332" s="7">
        <f t="shared" si="102"/>
        <v>0</v>
      </c>
    </row>
    <row r="333" spans="1:8" ht="30" customHeight="1" x14ac:dyDescent="0.25">
      <c r="A333" s="40" t="s">
        <v>564</v>
      </c>
      <c r="B333" s="8">
        <v>200</v>
      </c>
      <c r="C333" s="8">
        <v>501</v>
      </c>
      <c r="D333" s="4" t="s">
        <v>361</v>
      </c>
      <c r="E333" s="5" t="s">
        <v>73</v>
      </c>
      <c r="F333" s="7">
        <v>136.80000000000001</v>
      </c>
      <c r="G333" s="7">
        <v>0</v>
      </c>
      <c r="H333" s="7">
        <v>0</v>
      </c>
    </row>
    <row r="334" spans="1:8" ht="78.75" customHeight="1" x14ac:dyDescent="0.25">
      <c r="A334" s="40" t="s">
        <v>566</v>
      </c>
      <c r="B334" s="8"/>
      <c r="C334" s="8"/>
      <c r="D334" s="4"/>
      <c r="E334" s="5" t="s">
        <v>567</v>
      </c>
      <c r="F334" s="7">
        <f>F335</f>
        <v>300</v>
      </c>
      <c r="G334" s="7">
        <f t="shared" si="102"/>
        <v>0</v>
      </c>
      <c r="H334" s="7">
        <f t="shared" si="102"/>
        <v>0</v>
      </c>
    </row>
    <row r="335" spans="1:8" ht="30" customHeight="1" x14ac:dyDescent="0.25">
      <c r="A335" s="40" t="s">
        <v>566</v>
      </c>
      <c r="B335" s="8">
        <v>200</v>
      </c>
      <c r="C335" s="8">
        <v>501</v>
      </c>
      <c r="D335" s="4" t="s">
        <v>361</v>
      </c>
      <c r="E335" s="5" t="s">
        <v>73</v>
      </c>
      <c r="F335" s="7">
        <v>300</v>
      </c>
      <c r="G335" s="7">
        <v>0</v>
      </c>
      <c r="H335" s="7">
        <v>0</v>
      </c>
    </row>
    <row r="336" spans="1:8" ht="27.75" customHeight="1" x14ac:dyDescent="0.25">
      <c r="A336" s="4" t="s">
        <v>359</v>
      </c>
      <c r="B336" s="8"/>
      <c r="C336" s="8"/>
      <c r="D336" s="4"/>
      <c r="E336" s="5" t="s">
        <v>352</v>
      </c>
      <c r="F336" s="7">
        <f>F337</f>
        <v>191952.6</v>
      </c>
      <c r="G336" s="7">
        <f>G337</f>
        <v>0</v>
      </c>
      <c r="H336" s="7">
        <f>H337</f>
        <v>0</v>
      </c>
    </row>
    <row r="337" spans="1:8" ht="30" customHeight="1" x14ac:dyDescent="0.25">
      <c r="A337" s="4" t="s">
        <v>360</v>
      </c>
      <c r="B337" s="8"/>
      <c r="C337" s="8"/>
      <c r="D337" s="4"/>
      <c r="E337" s="5" t="s">
        <v>353</v>
      </c>
      <c r="F337" s="7">
        <f>F338</f>
        <v>191952.6</v>
      </c>
      <c r="G337" s="7">
        <f t="shared" ref="G337:H337" si="103">G338</f>
        <v>0</v>
      </c>
      <c r="H337" s="7">
        <f t="shared" si="103"/>
        <v>0</v>
      </c>
    </row>
    <row r="338" spans="1:8" ht="30" customHeight="1" x14ac:dyDescent="0.25">
      <c r="A338" s="4" t="s">
        <v>360</v>
      </c>
      <c r="B338" s="8">
        <v>400</v>
      </c>
      <c r="C338" s="8">
        <v>501</v>
      </c>
      <c r="D338" s="4" t="s">
        <v>361</v>
      </c>
      <c r="E338" s="5" t="s">
        <v>354</v>
      </c>
      <c r="F338" s="7">
        <v>191952.6</v>
      </c>
      <c r="G338" s="7">
        <v>0</v>
      </c>
      <c r="H338" s="7">
        <v>0</v>
      </c>
    </row>
    <row r="339" spans="1:8" ht="39.75" customHeight="1" x14ac:dyDescent="0.25">
      <c r="A339" s="4" t="s">
        <v>289</v>
      </c>
      <c r="B339" s="8"/>
      <c r="C339" s="8"/>
      <c r="D339" s="4"/>
      <c r="E339" s="5" t="s">
        <v>275</v>
      </c>
      <c r="F339" s="7">
        <f>F340+F356+F351</f>
        <v>134743.1</v>
      </c>
      <c r="G339" s="7">
        <f>G340+G356+G351</f>
        <v>138362.59999999998</v>
      </c>
      <c r="H339" s="7">
        <f>H340+H356+H351</f>
        <v>142861.80000000002</v>
      </c>
    </row>
    <row r="340" spans="1:8" ht="28.5" customHeight="1" x14ac:dyDescent="0.25">
      <c r="A340" s="4" t="s">
        <v>290</v>
      </c>
      <c r="B340" s="8"/>
      <c r="C340" s="8"/>
      <c r="D340" s="4"/>
      <c r="E340" s="5" t="s">
        <v>276</v>
      </c>
      <c r="F340" s="7">
        <f>F343+F345+F349+F341+F347</f>
        <v>124361.20000000001</v>
      </c>
      <c r="G340" s="7">
        <f t="shared" ref="G340:H340" si="104">G343+G345+G349+G341+G347</f>
        <v>127565.4</v>
      </c>
      <c r="H340" s="7">
        <f t="shared" si="104"/>
        <v>131632.70000000001</v>
      </c>
    </row>
    <row r="341" spans="1:8" ht="41.25" customHeight="1" x14ac:dyDescent="0.25">
      <c r="A341" s="4" t="s">
        <v>291</v>
      </c>
      <c r="B341" s="8"/>
      <c r="C341" s="8"/>
      <c r="D341" s="4"/>
      <c r="E341" s="5" t="s">
        <v>277</v>
      </c>
      <c r="F341" s="7">
        <f>F342</f>
        <v>36410.400000000001</v>
      </c>
      <c r="G341" s="7">
        <f>G342</f>
        <v>37866.800000000003</v>
      </c>
      <c r="H341" s="7">
        <f>H342</f>
        <v>39381.4</v>
      </c>
    </row>
    <row r="342" spans="1:8" ht="29.25" customHeight="1" x14ac:dyDescent="0.25">
      <c r="A342" s="4" t="s">
        <v>291</v>
      </c>
      <c r="B342" s="8">
        <v>200</v>
      </c>
      <c r="C342" s="8">
        <v>501</v>
      </c>
      <c r="D342" s="4" t="s">
        <v>309</v>
      </c>
      <c r="E342" s="5" t="s">
        <v>73</v>
      </c>
      <c r="F342" s="7">
        <v>36410.400000000001</v>
      </c>
      <c r="G342" s="7">
        <v>37866.800000000003</v>
      </c>
      <c r="H342" s="7">
        <v>39381.4</v>
      </c>
    </row>
    <row r="343" spans="1:8" ht="30.75" customHeight="1" x14ac:dyDescent="0.25">
      <c r="A343" s="4" t="s">
        <v>292</v>
      </c>
      <c r="B343" s="8"/>
      <c r="C343" s="8"/>
      <c r="D343" s="4"/>
      <c r="E343" s="5" t="s">
        <v>278</v>
      </c>
      <c r="F343" s="7">
        <f>F344</f>
        <v>48589.2</v>
      </c>
      <c r="G343" s="7">
        <f>G344</f>
        <v>49219.199999999997</v>
      </c>
      <c r="H343" s="7">
        <f>H344</f>
        <v>51188</v>
      </c>
    </row>
    <row r="344" spans="1:8" ht="29.25" customHeight="1" x14ac:dyDescent="0.25">
      <c r="A344" s="4" t="s">
        <v>292</v>
      </c>
      <c r="B344" s="8">
        <v>200</v>
      </c>
      <c r="C344" s="8">
        <v>501</v>
      </c>
      <c r="D344" s="4" t="s">
        <v>309</v>
      </c>
      <c r="E344" s="5" t="s">
        <v>73</v>
      </c>
      <c r="F344" s="7">
        <v>48589.2</v>
      </c>
      <c r="G344" s="7">
        <v>49219.199999999997</v>
      </c>
      <c r="H344" s="7">
        <v>51188</v>
      </c>
    </row>
    <row r="345" spans="1:8" ht="55.5" customHeight="1" x14ac:dyDescent="0.25">
      <c r="A345" s="4" t="s">
        <v>293</v>
      </c>
      <c r="B345" s="8"/>
      <c r="C345" s="8"/>
      <c r="D345" s="4"/>
      <c r="E345" s="6" t="s">
        <v>279</v>
      </c>
      <c r="F345" s="7">
        <f>F346</f>
        <v>23562.799999999999</v>
      </c>
      <c r="G345" s="7">
        <f t="shared" ref="G345:H345" si="105">G346</f>
        <v>35010.6</v>
      </c>
      <c r="H345" s="7">
        <f t="shared" si="105"/>
        <v>35375.699999999997</v>
      </c>
    </row>
    <row r="346" spans="1:8" ht="28.5" customHeight="1" x14ac:dyDescent="0.25">
      <c r="A346" s="4" t="s">
        <v>293</v>
      </c>
      <c r="B346" s="8">
        <v>200</v>
      </c>
      <c r="C346" s="8">
        <v>501</v>
      </c>
      <c r="D346" s="4" t="s">
        <v>309</v>
      </c>
      <c r="E346" s="5" t="s">
        <v>73</v>
      </c>
      <c r="F346" s="7">
        <v>23562.799999999999</v>
      </c>
      <c r="G346" s="7">
        <v>35010.6</v>
      </c>
      <c r="H346" s="7">
        <v>35375.699999999997</v>
      </c>
    </row>
    <row r="347" spans="1:8" ht="81.75" customHeight="1" x14ac:dyDescent="0.25">
      <c r="A347" s="4" t="s">
        <v>294</v>
      </c>
      <c r="B347" s="8"/>
      <c r="C347" s="8"/>
      <c r="D347" s="4"/>
      <c r="E347" s="5" t="s">
        <v>280</v>
      </c>
      <c r="F347" s="7">
        <f>F348</f>
        <v>10400</v>
      </c>
      <c r="G347" s="7">
        <f>G348</f>
        <v>0</v>
      </c>
      <c r="H347" s="7">
        <f>H348</f>
        <v>0</v>
      </c>
    </row>
    <row r="348" spans="1:8" ht="28.5" customHeight="1" x14ac:dyDescent="0.25">
      <c r="A348" s="4" t="s">
        <v>294</v>
      </c>
      <c r="B348" s="8">
        <v>200</v>
      </c>
      <c r="C348" s="8">
        <v>501</v>
      </c>
      <c r="D348" s="4" t="s">
        <v>309</v>
      </c>
      <c r="E348" s="5" t="s">
        <v>73</v>
      </c>
      <c r="F348" s="7">
        <v>10400</v>
      </c>
      <c r="G348" s="7">
        <v>0</v>
      </c>
      <c r="H348" s="7">
        <v>0</v>
      </c>
    </row>
    <row r="349" spans="1:8" ht="53.25" customHeight="1" x14ac:dyDescent="0.25">
      <c r="A349" s="4" t="s">
        <v>295</v>
      </c>
      <c r="B349" s="8"/>
      <c r="C349" s="8"/>
      <c r="D349" s="4"/>
      <c r="E349" s="5" t="s">
        <v>281</v>
      </c>
      <c r="F349" s="7">
        <f>F350</f>
        <v>5398.8</v>
      </c>
      <c r="G349" s="7">
        <f>G350</f>
        <v>5468.8</v>
      </c>
      <c r="H349" s="7">
        <f>H350</f>
        <v>5687.6</v>
      </c>
    </row>
    <row r="350" spans="1:8" ht="30.75" customHeight="1" x14ac:dyDescent="0.25">
      <c r="A350" s="4" t="s">
        <v>295</v>
      </c>
      <c r="B350" s="8">
        <v>200</v>
      </c>
      <c r="C350" s="8">
        <v>501</v>
      </c>
      <c r="D350" s="4" t="s">
        <v>309</v>
      </c>
      <c r="E350" s="5" t="s">
        <v>73</v>
      </c>
      <c r="F350" s="7">
        <v>5398.8</v>
      </c>
      <c r="G350" s="7">
        <v>5468.8</v>
      </c>
      <c r="H350" s="7">
        <v>5687.6</v>
      </c>
    </row>
    <row r="351" spans="1:8" ht="54" customHeight="1" x14ac:dyDescent="0.25">
      <c r="A351" s="21" t="s">
        <v>296</v>
      </c>
      <c r="B351" s="8"/>
      <c r="C351" s="8"/>
      <c r="D351" s="4"/>
      <c r="E351" s="30" t="s">
        <v>282</v>
      </c>
      <c r="F351" s="19">
        <f>F354+F352</f>
        <v>6423.9</v>
      </c>
      <c r="G351" s="19">
        <f t="shared" ref="G351:H351" si="106">G354+G352</f>
        <v>6680.9000000000005</v>
      </c>
      <c r="H351" s="19">
        <f t="shared" si="106"/>
        <v>6948.1</v>
      </c>
    </row>
    <row r="352" spans="1:8" ht="45" customHeight="1" x14ac:dyDescent="0.25">
      <c r="A352" s="21" t="s">
        <v>297</v>
      </c>
      <c r="B352" s="8"/>
      <c r="C352" s="8"/>
      <c r="D352" s="4"/>
      <c r="E352" s="5" t="s">
        <v>283</v>
      </c>
      <c r="F352" s="19">
        <f>F353</f>
        <v>5781.5</v>
      </c>
      <c r="G352" s="19">
        <f t="shared" ref="G352:H354" si="107">G353</f>
        <v>6012.8</v>
      </c>
      <c r="H352" s="19">
        <f t="shared" si="107"/>
        <v>6253.3</v>
      </c>
    </row>
    <row r="353" spans="1:8" ht="26.25" customHeight="1" x14ac:dyDescent="0.25">
      <c r="A353" s="21" t="s">
        <v>297</v>
      </c>
      <c r="B353" s="8">
        <v>200</v>
      </c>
      <c r="C353" s="8">
        <v>501</v>
      </c>
      <c r="D353" s="4" t="s">
        <v>309</v>
      </c>
      <c r="E353" s="5" t="s">
        <v>73</v>
      </c>
      <c r="F353" s="19">
        <v>5781.5</v>
      </c>
      <c r="G353" s="19">
        <v>6012.8</v>
      </c>
      <c r="H353" s="19">
        <v>6253.3</v>
      </c>
    </row>
    <row r="354" spans="1:8" ht="66.75" customHeight="1" x14ac:dyDescent="0.25">
      <c r="A354" s="21" t="s">
        <v>298</v>
      </c>
      <c r="B354" s="8"/>
      <c r="C354" s="8"/>
      <c r="D354" s="4"/>
      <c r="E354" s="5" t="s">
        <v>284</v>
      </c>
      <c r="F354" s="19">
        <f>F355</f>
        <v>642.4</v>
      </c>
      <c r="G354" s="19">
        <f t="shared" si="107"/>
        <v>668.1</v>
      </c>
      <c r="H354" s="19">
        <f t="shared" si="107"/>
        <v>694.8</v>
      </c>
    </row>
    <row r="355" spans="1:8" ht="28.5" customHeight="1" x14ac:dyDescent="0.25">
      <c r="A355" s="21" t="s">
        <v>298</v>
      </c>
      <c r="B355" s="8">
        <v>200</v>
      </c>
      <c r="C355" s="8">
        <v>501</v>
      </c>
      <c r="D355" s="4" t="s">
        <v>309</v>
      </c>
      <c r="E355" s="5" t="s">
        <v>73</v>
      </c>
      <c r="F355" s="19">
        <v>642.4</v>
      </c>
      <c r="G355" s="19">
        <v>668.1</v>
      </c>
      <c r="H355" s="19">
        <v>694.8</v>
      </c>
    </row>
    <row r="356" spans="1:8" ht="42" customHeight="1" x14ac:dyDescent="0.25">
      <c r="A356" s="4" t="s">
        <v>299</v>
      </c>
      <c r="B356" s="8"/>
      <c r="C356" s="8"/>
      <c r="D356" s="4"/>
      <c r="E356" s="5" t="s">
        <v>285</v>
      </c>
      <c r="F356" s="7">
        <f>F359+F357</f>
        <v>3958</v>
      </c>
      <c r="G356" s="7">
        <f>G359+G357</f>
        <v>4116.3</v>
      </c>
      <c r="H356" s="7">
        <f>H359+H357</f>
        <v>4281</v>
      </c>
    </row>
    <row r="357" spans="1:8" ht="43.5" customHeight="1" x14ac:dyDescent="0.25">
      <c r="A357" s="4" t="s">
        <v>300</v>
      </c>
      <c r="B357" s="8"/>
      <c r="C357" s="8"/>
      <c r="D357" s="4"/>
      <c r="E357" s="5" t="s">
        <v>286</v>
      </c>
      <c r="F357" s="7">
        <f>F358</f>
        <v>3562.2</v>
      </c>
      <c r="G357" s="7">
        <f t="shared" ref="G357:H359" si="108">G358</f>
        <v>3704.7</v>
      </c>
      <c r="H357" s="7">
        <f t="shared" si="108"/>
        <v>3852.9</v>
      </c>
    </row>
    <row r="358" spans="1:8" ht="27.75" customHeight="1" x14ac:dyDescent="0.25">
      <c r="A358" s="4" t="s">
        <v>300</v>
      </c>
      <c r="B358" s="8">
        <v>200</v>
      </c>
      <c r="C358" s="8">
        <v>501</v>
      </c>
      <c r="D358" s="4" t="s">
        <v>309</v>
      </c>
      <c r="E358" s="5" t="s">
        <v>73</v>
      </c>
      <c r="F358" s="7">
        <v>3562.2</v>
      </c>
      <c r="G358" s="7">
        <v>3704.7</v>
      </c>
      <c r="H358" s="7">
        <v>3852.9</v>
      </c>
    </row>
    <row r="359" spans="1:8" ht="65.25" customHeight="1" x14ac:dyDescent="0.25">
      <c r="A359" s="4" t="s">
        <v>301</v>
      </c>
      <c r="B359" s="8"/>
      <c r="C359" s="8"/>
      <c r="D359" s="4"/>
      <c r="E359" s="5" t="s">
        <v>287</v>
      </c>
      <c r="F359" s="7">
        <f>F360</f>
        <v>395.8</v>
      </c>
      <c r="G359" s="7">
        <f t="shared" si="108"/>
        <v>411.6</v>
      </c>
      <c r="H359" s="7">
        <f t="shared" si="108"/>
        <v>428.1</v>
      </c>
    </row>
    <row r="360" spans="1:8" ht="28.5" customHeight="1" x14ac:dyDescent="0.25">
      <c r="A360" s="4" t="s">
        <v>301</v>
      </c>
      <c r="B360" s="8">
        <v>200</v>
      </c>
      <c r="C360" s="8">
        <v>501</v>
      </c>
      <c r="D360" s="4" t="s">
        <v>309</v>
      </c>
      <c r="E360" s="5" t="s">
        <v>73</v>
      </c>
      <c r="F360" s="7">
        <v>395.8</v>
      </c>
      <c r="G360" s="7">
        <v>411.6</v>
      </c>
      <c r="H360" s="7">
        <v>428.1</v>
      </c>
    </row>
    <row r="361" spans="1:8" ht="28.5" customHeight="1" x14ac:dyDescent="0.25">
      <c r="A361" s="40" t="s">
        <v>326</v>
      </c>
      <c r="B361" s="8"/>
      <c r="C361" s="8"/>
      <c r="D361" s="4"/>
      <c r="E361" s="5" t="s">
        <v>310</v>
      </c>
      <c r="F361" s="7">
        <f>F362+F371+F423+F426+F429</f>
        <v>46629.799999999988</v>
      </c>
      <c r="G361" s="7">
        <f t="shared" ref="G361:H361" si="109">G362+G371+G423+G426+G429</f>
        <v>25053.399999999998</v>
      </c>
      <c r="H361" s="7">
        <f t="shared" si="109"/>
        <v>25626.099999999995</v>
      </c>
    </row>
    <row r="362" spans="1:8" ht="42.75" customHeight="1" x14ac:dyDescent="0.25">
      <c r="A362" s="40" t="s">
        <v>327</v>
      </c>
      <c r="B362" s="8"/>
      <c r="C362" s="8"/>
      <c r="D362" s="4"/>
      <c r="E362" s="5" t="s">
        <v>311</v>
      </c>
      <c r="F362" s="7">
        <f>F363+F365+F367+F369</f>
        <v>3391.6</v>
      </c>
      <c r="G362" s="7">
        <f t="shared" ref="G362:H362" si="110">G363+G365+G367+G369</f>
        <v>886.5</v>
      </c>
      <c r="H362" s="7">
        <f t="shared" si="110"/>
        <v>892.1</v>
      </c>
    </row>
    <row r="363" spans="1:8" ht="17.25" customHeight="1" x14ac:dyDescent="0.25">
      <c r="A363" s="40" t="s">
        <v>328</v>
      </c>
      <c r="B363" s="8"/>
      <c r="C363" s="8"/>
      <c r="D363" s="4"/>
      <c r="E363" s="5" t="s">
        <v>312</v>
      </c>
      <c r="F363" s="7">
        <f>F364</f>
        <v>1097.7</v>
      </c>
      <c r="G363" s="7">
        <f t="shared" ref="G363:H367" si="111">G364</f>
        <v>886.5</v>
      </c>
      <c r="H363" s="7">
        <f t="shared" si="111"/>
        <v>892.1</v>
      </c>
    </row>
    <row r="364" spans="1:8" ht="28.5" customHeight="1" x14ac:dyDescent="0.25">
      <c r="A364" s="40" t="s">
        <v>328</v>
      </c>
      <c r="B364" s="8">
        <v>200</v>
      </c>
      <c r="C364" s="8">
        <v>501</v>
      </c>
      <c r="D364" s="4" t="s">
        <v>342</v>
      </c>
      <c r="E364" s="5" t="s">
        <v>73</v>
      </c>
      <c r="F364" s="7">
        <v>1097.7</v>
      </c>
      <c r="G364" s="7">
        <v>886.5</v>
      </c>
      <c r="H364" s="7">
        <v>892.1</v>
      </c>
    </row>
    <row r="365" spans="1:8" ht="28.5" customHeight="1" x14ac:dyDescent="0.25">
      <c r="A365" s="40" t="s">
        <v>329</v>
      </c>
      <c r="B365" s="8"/>
      <c r="C365" s="8"/>
      <c r="D365" s="4"/>
      <c r="E365" s="5" t="s">
        <v>313</v>
      </c>
      <c r="F365" s="7">
        <f>F366</f>
        <v>622.79999999999995</v>
      </c>
      <c r="G365" s="7">
        <f t="shared" si="111"/>
        <v>0</v>
      </c>
      <c r="H365" s="7">
        <f t="shared" si="111"/>
        <v>0</v>
      </c>
    </row>
    <row r="366" spans="1:8" ht="28.5" customHeight="1" x14ac:dyDescent="0.25">
      <c r="A366" s="40" t="s">
        <v>329</v>
      </c>
      <c r="B366" s="8">
        <v>200</v>
      </c>
      <c r="C366" s="8">
        <v>501</v>
      </c>
      <c r="D366" s="4" t="s">
        <v>342</v>
      </c>
      <c r="E366" s="5" t="s">
        <v>73</v>
      </c>
      <c r="F366" s="7">
        <v>622.79999999999995</v>
      </c>
      <c r="G366" s="7">
        <v>0</v>
      </c>
      <c r="H366" s="7">
        <v>0</v>
      </c>
    </row>
    <row r="367" spans="1:8" ht="54" customHeight="1" x14ac:dyDescent="0.25">
      <c r="A367" s="40" t="s">
        <v>330</v>
      </c>
      <c r="B367" s="8"/>
      <c r="C367" s="8"/>
      <c r="D367" s="4"/>
      <c r="E367" s="5" t="s">
        <v>314</v>
      </c>
      <c r="F367" s="7">
        <f>F368</f>
        <v>771.1</v>
      </c>
      <c r="G367" s="7">
        <f t="shared" si="111"/>
        <v>0</v>
      </c>
      <c r="H367" s="7">
        <f t="shared" si="111"/>
        <v>0</v>
      </c>
    </row>
    <row r="368" spans="1:8" ht="28.5" customHeight="1" x14ac:dyDescent="0.25">
      <c r="A368" s="40" t="s">
        <v>330</v>
      </c>
      <c r="B368" s="8">
        <v>200</v>
      </c>
      <c r="C368" s="8">
        <v>501</v>
      </c>
      <c r="D368" s="4" t="s">
        <v>342</v>
      </c>
      <c r="E368" s="5" t="s">
        <v>73</v>
      </c>
      <c r="F368" s="7">
        <v>771.1</v>
      </c>
      <c r="G368" s="7">
        <v>0</v>
      </c>
      <c r="H368" s="7">
        <v>0</v>
      </c>
    </row>
    <row r="369" spans="1:8" ht="78.75" customHeight="1" x14ac:dyDescent="0.25">
      <c r="A369" s="40" t="s">
        <v>575</v>
      </c>
      <c r="B369" s="8"/>
      <c r="C369" s="8"/>
      <c r="D369" s="4"/>
      <c r="E369" s="5" t="s">
        <v>576</v>
      </c>
      <c r="F369" s="7">
        <f>F370</f>
        <v>900</v>
      </c>
      <c r="G369" s="7">
        <f t="shared" ref="G369:H369" si="112">G370</f>
        <v>0</v>
      </c>
      <c r="H369" s="7">
        <f t="shared" si="112"/>
        <v>0</v>
      </c>
    </row>
    <row r="370" spans="1:8" ht="28.5" customHeight="1" x14ac:dyDescent="0.25">
      <c r="A370" s="40" t="s">
        <v>575</v>
      </c>
      <c r="B370" s="8">
        <v>200</v>
      </c>
      <c r="C370" s="8">
        <v>501</v>
      </c>
      <c r="D370" s="4" t="s">
        <v>342</v>
      </c>
      <c r="E370" s="5" t="s">
        <v>73</v>
      </c>
      <c r="F370" s="7">
        <v>900</v>
      </c>
      <c r="G370" s="7">
        <v>0</v>
      </c>
      <c r="H370" s="7">
        <v>0</v>
      </c>
    </row>
    <row r="371" spans="1:8" ht="44.25" customHeight="1" x14ac:dyDescent="0.25">
      <c r="A371" s="40" t="s">
        <v>331</v>
      </c>
      <c r="B371" s="8"/>
      <c r="C371" s="8"/>
      <c r="D371" s="4"/>
      <c r="E371" s="5" t="s">
        <v>315</v>
      </c>
      <c r="F371" s="7">
        <f>F374+F376+F378+F380+F382+F384+F386+F388+F391+F393+F395+F397+F399+F401+F403+F405+F407+F409+F372+F411+F413+F415+F417+F419+F421</f>
        <v>33783.299999999988</v>
      </c>
      <c r="G371" s="7">
        <f t="shared" ref="G371:H371" si="113">G374+G376+G378+G380+G382+G384+G386+G388+G391+G393+G395+G397+G399+G401+G403+G405+G407+G409+G372+G411+G413+G415+G417+G419+G421</f>
        <v>23683</v>
      </c>
      <c r="H371" s="7">
        <f t="shared" si="113"/>
        <v>24334.999999999996</v>
      </c>
    </row>
    <row r="372" spans="1:8" ht="27" customHeight="1" x14ac:dyDescent="0.25">
      <c r="A372" s="40" t="s">
        <v>577</v>
      </c>
      <c r="B372" s="8"/>
      <c r="C372" s="8"/>
      <c r="D372" s="4"/>
      <c r="E372" s="5" t="s">
        <v>578</v>
      </c>
      <c r="F372" s="7">
        <f>F373</f>
        <v>4362.5</v>
      </c>
      <c r="G372" s="7">
        <f t="shared" ref="G372:H372" si="114">G373</f>
        <v>4362.5</v>
      </c>
      <c r="H372" s="7">
        <f t="shared" si="114"/>
        <v>4362.5</v>
      </c>
    </row>
    <row r="373" spans="1:8" ht="27.75" customHeight="1" x14ac:dyDescent="0.25">
      <c r="A373" s="40" t="s">
        <v>577</v>
      </c>
      <c r="B373" s="8">
        <v>200</v>
      </c>
      <c r="C373" s="8">
        <v>501</v>
      </c>
      <c r="D373" s="4" t="s">
        <v>342</v>
      </c>
      <c r="E373" s="5" t="s">
        <v>73</v>
      </c>
      <c r="F373" s="7">
        <v>4362.5</v>
      </c>
      <c r="G373" s="7">
        <v>4362.5</v>
      </c>
      <c r="H373" s="7">
        <v>4362.5</v>
      </c>
    </row>
    <row r="374" spans="1:8" ht="17.25" customHeight="1" x14ac:dyDescent="0.25">
      <c r="A374" s="40" t="s">
        <v>332</v>
      </c>
      <c r="B374" s="8"/>
      <c r="C374" s="8"/>
      <c r="D374" s="4"/>
      <c r="E374" s="5" t="s">
        <v>316</v>
      </c>
      <c r="F374" s="7">
        <f>F375</f>
        <v>11523.1</v>
      </c>
      <c r="G374" s="7">
        <f t="shared" ref="G374:H409" si="115">G375</f>
        <v>10174.700000000001</v>
      </c>
      <c r="H374" s="7">
        <f t="shared" si="115"/>
        <v>10581.3</v>
      </c>
    </row>
    <row r="375" spans="1:8" ht="28.5" customHeight="1" x14ac:dyDescent="0.25">
      <c r="A375" s="40" t="s">
        <v>332</v>
      </c>
      <c r="B375" s="8">
        <v>200</v>
      </c>
      <c r="C375" s="8">
        <v>501</v>
      </c>
      <c r="D375" s="4" t="s">
        <v>342</v>
      </c>
      <c r="E375" s="5" t="s">
        <v>73</v>
      </c>
      <c r="F375" s="7">
        <v>11523.1</v>
      </c>
      <c r="G375" s="7">
        <v>10174.700000000001</v>
      </c>
      <c r="H375" s="7">
        <v>10581.3</v>
      </c>
    </row>
    <row r="376" spans="1:8" ht="17.25" customHeight="1" x14ac:dyDescent="0.25">
      <c r="A376" s="40" t="s">
        <v>333</v>
      </c>
      <c r="B376" s="8"/>
      <c r="C376" s="8"/>
      <c r="D376" s="4"/>
      <c r="E376" s="5" t="s">
        <v>317</v>
      </c>
      <c r="F376" s="7">
        <f>F377</f>
        <v>1249.7</v>
      </c>
      <c r="G376" s="7">
        <f t="shared" si="115"/>
        <v>0</v>
      </c>
      <c r="H376" s="7">
        <f t="shared" si="115"/>
        <v>0</v>
      </c>
    </row>
    <row r="377" spans="1:8" ht="28.5" customHeight="1" x14ac:dyDescent="0.25">
      <c r="A377" s="40" t="s">
        <v>333</v>
      </c>
      <c r="B377" s="8">
        <v>200</v>
      </c>
      <c r="C377" s="8">
        <v>501</v>
      </c>
      <c r="D377" s="4" t="s">
        <v>342</v>
      </c>
      <c r="E377" s="5" t="s">
        <v>73</v>
      </c>
      <c r="F377" s="7">
        <v>1249.7</v>
      </c>
      <c r="G377" s="7">
        <v>0</v>
      </c>
      <c r="H377" s="7">
        <v>0</v>
      </c>
    </row>
    <row r="378" spans="1:8" ht="18.75" customHeight="1" x14ac:dyDescent="0.25">
      <c r="A378" s="40" t="s">
        <v>334</v>
      </c>
      <c r="B378" s="8"/>
      <c r="C378" s="8"/>
      <c r="D378" s="4"/>
      <c r="E378" s="5" t="s">
        <v>318</v>
      </c>
      <c r="F378" s="7">
        <f>F379</f>
        <v>2213.1999999999998</v>
      </c>
      <c r="G378" s="7">
        <f t="shared" si="115"/>
        <v>2301.6999999999998</v>
      </c>
      <c r="H378" s="7">
        <f t="shared" si="115"/>
        <v>2393.8000000000002</v>
      </c>
    </row>
    <row r="379" spans="1:8" ht="28.5" customHeight="1" x14ac:dyDescent="0.25">
      <c r="A379" s="40" t="s">
        <v>334</v>
      </c>
      <c r="B379" s="8">
        <v>200</v>
      </c>
      <c r="C379" s="8">
        <v>501</v>
      </c>
      <c r="D379" s="4" t="s">
        <v>342</v>
      </c>
      <c r="E379" s="5" t="s">
        <v>73</v>
      </c>
      <c r="F379" s="7">
        <v>2213.1999999999998</v>
      </c>
      <c r="G379" s="7">
        <v>2301.6999999999998</v>
      </c>
      <c r="H379" s="7">
        <v>2393.8000000000002</v>
      </c>
    </row>
    <row r="380" spans="1:8" ht="42" customHeight="1" x14ac:dyDescent="0.25">
      <c r="A380" s="40" t="s">
        <v>335</v>
      </c>
      <c r="B380" s="8"/>
      <c r="C380" s="8"/>
      <c r="D380" s="4"/>
      <c r="E380" s="5" t="s">
        <v>319</v>
      </c>
      <c r="F380" s="7">
        <f>F381</f>
        <v>552.20000000000005</v>
      </c>
      <c r="G380" s="7">
        <f t="shared" si="115"/>
        <v>0</v>
      </c>
      <c r="H380" s="7">
        <f t="shared" si="115"/>
        <v>0</v>
      </c>
    </row>
    <row r="381" spans="1:8" ht="28.5" customHeight="1" x14ac:dyDescent="0.25">
      <c r="A381" s="40" t="s">
        <v>335</v>
      </c>
      <c r="B381" s="8">
        <v>200</v>
      </c>
      <c r="C381" s="8">
        <v>501</v>
      </c>
      <c r="D381" s="4" t="s">
        <v>342</v>
      </c>
      <c r="E381" s="5" t="s">
        <v>73</v>
      </c>
      <c r="F381" s="7">
        <v>552.20000000000005</v>
      </c>
      <c r="G381" s="7">
        <v>0</v>
      </c>
      <c r="H381" s="7">
        <v>0</v>
      </c>
    </row>
    <row r="382" spans="1:8" ht="28.5" customHeight="1" x14ac:dyDescent="0.25">
      <c r="A382" s="40" t="s">
        <v>336</v>
      </c>
      <c r="B382" s="8"/>
      <c r="C382" s="8"/>
      <c r="D382" s="4"/>
      <c r="E382" s="5" t="s">
        <v>320</v>
      </c>
      <c r="F382" s="7">
        <f>F383</f>
        <v>492.8</v>
      </c>
      <c r="G382" s="7">
        <f t="shared" si="115"/>
        <v>492.8</v>
      </c>
      <c r="H382" s="7">
        <f t="shared" si="115"/>
        <v>492.8</v>
      </c>
    </row>
    <row r="383" spans="1:8" ht="28.5" customHeight="1" x14ac:dyDescent="0.25">
      <c r="A383" s="40" t="s">
        <v>336</v>
      </c>
      <c r="B383" s="8">
        <v>200</v>
      </c>
      <c r="C383" s="8">
        <v>501</v>
      </c>
      <c r="D383" s="4" t="s">
        <v>342</v>
      </c>
      <c r="E383" s="5" t="s">
        <v>73</v>
      </c>
      <c r="F383" s="7">
        <v>492.8</v>
      </c>
      <c r="G383" s="7">
        <v>492.8</v>
      </c>
      <c r="H383" s="7">
        <v>492.8</v>
      </c>
    </row>
    <row r="384" spans="1:8" ht="30.75" customHeight="1" x14ac:dyDescent="0.25">
      <c r="A384" s="40" t="s">
        <v>337</v>
      </c>
      <c r="B384" s="8"/>
      <c r="C384" s="8"/>
      <c r="D384" s="4"/>
      <c r="E384" s="5" t="s">
        <v>321</v>
      </c>
      <c r="F384" s="7">
        <f>F385</f>
        <v>761.5</v>
      </c>
      <c r="G384" s="7">
        <f t="shared" si="115"/>
        <v>792</v>
      </c>
      <c r="H384" s="7">
        <f t="shared" si="115"/>
        <v>823.7</v>
      </c>
    </row>
    <row r="385" spans="1:8" ht="29.25" customHeight="1" x14ac:dyDescent="0.25">
      <c r="A385" s="40" t="s">
        <v>337</v>
      </c>
      <c r="B385" s="8">
        <v>200</v>
      </c>
      <c r="C385" s="8">
        <v>501</v>
      </c>
      <c r="D385" s="4" t="s">
        <v>342</v>
      </c>
      <c r="E385" s="5" t="s">
        <v>73</v>
      </c>
      <c r="F385" s="7">
        <v>761.5</v>
      </c>
      <c r="G385" s="7">
        <v>792</v>
      </c>
      <c r="H385" s="7">
        <v>823.7</v>
      </c>
    </row>
    <row r="386" spans="1:8" ht="28.5" customHeight="1" x14ac:dyDescent="0.25">
      <c r="A386" s="40" t="s">
        <v>338</v>
      </c>
      <c r="B386" s="8"/>
      <c r="C386" s="8"/>
      <c r="D386" s="4"/>
      <c r="E386" s="5" t="s">
        <v>322</v>
      </c>
      <c r="F386" s="7">
        <f>F387</f>
        <v>629</v>
      </c>
      <c r="G386" s="7">
        <f t="shared" si="115"/>
        <v>654.1</v>
      </c>
      <c r="H386" s="7">
        <f t="shared" si="115"/>
        <v>680</v>
      </c>
    </row>
    <row r="387" spans="1:8" ht="28.5" customHeight="1" x14ac:dyDescent="0.25">
      <c r="A387" s="40" t="s">
        <v>338</v>
      </c>
      <c r="B387" s="8">
        <v>200</v>
      </c>
      <c r="C387" s="8">
        <v>501</v>
      </c>
      <c r="D387" s="4" t="s">
        <v>342</v>
      </c>
      <c r="E387" s="5" t="s">
        <v>73</v>
      </c>
      <c r="F387" s="7">
        <v>629</v>
      </c>
      <c r="G387" s="7">
        <v>654.1</v>
      </c>
      <c r="H387" s="7">
        <v>680</v>
      </c>
    </row>
    <row r="388" spans="1:8" ht="27.75" customHeight="1" x14ac:dyDescent="0.25">
      <c r="A388" s="40" t="s">
        <v>339</v>
      </c>
      <c r="B388" s="8"/>
      <c r="C388" s="8"/>
      <c r="D388" s="4"/>
      <c r="E388" s="5" t="s">
        <v>323</v>
      </c>
      <c r="F388" s="7">
        <f>F389+F390</f>
        <v>9949.5</v>
      </c>
      <c r="G388" s="7">
        <f>G389+G390</f>
        <v>4861.1000000000004</v>
      </c>
      <c r="H388" s="7">
        <f>H389+H390</f>
        <v>4956.8</v>
      </c>
    </row>
    <row r="389" spans="1:8" ht="29.25" customHeight="1" x14ac:dyDescent="0.25">
      <c r="A389" s="40" t="s">
        <v>339</v>
      </c>
      <c r="B389" s="8">
        <v>200</v>
      </c>
      <c r="C389" s="8">
        <v>501</v>
      </c>
      <c r="D389" s="4" t="s">
        <v>342</v>
      </c>
      <c r="E389" s="5" t="s">
        <v>73</v>
      </c>
      <c r="F389" s="7">
        <v>9946.5</v>
      </c>
      <c r="G389" s="7">
        <v>4858.1000000000004</v>
      </c>
      <c r="H389" s="7">
        <v>4953.8</v>
      </c>
    </row>
    <row r="390" spans="1:8" ht="18.75" customHeight="1" x14ac:dyDescent="0.25">
      <c r="A390" s="40" t="s">
        <v>339</v>
      </c>
      <c r="B390" s="8">
        <v>800</v>
      </c>
      <c r="C390" s="8">
        <v>501</v>
      </c>
      <c r="D390" s="4" t="s">
        <v>342</v>
      </c>
      <c r="E390" s="5" t="s">
        <v>30</v>
      </c>
      <c r="F390" s="7">
        <v>3</v>
      </c>
      <c r="G390" s="7">
        <v>3</v>
      </c>
      <c r="H390" s="7">
        <v>3</v>
      </c>
    </row>
    <row r="391" spans="1:8" ht="41.25" customHeight="1" x14ac:dyDescent="0.25">
      <c r="A391" s="40" t="s">
        <v>579</v>
      </c>
      <c r="B391" s="8"/>
      <c r="C391" s="8"/>
      <c r="D391" s="4"/>
      <c r="E391" s="5" t="s">
        <v>580</v>
      </c>
      <c r="F391" s="7">
        <f>F392</f>
        <v>44.1</v>
      </c>
      <c r="G391" s="7">
        <f t="shared" si="115"/>
        <v>44.1</v>
      </c>
      <c r="H391" s="7">
        <f t="shared" si="115"/>
        <v>44.1</v>
      </c>
    </row>
    <row r="392" spans="1:8" ht="30" customHeight="1" x14ac:dyDescent="0.25">
      <c r="A392" s="40" t="s">
        <v>579</v>
      </c>
      <c r="B392" s="8">
        <v>200</v>
      </c>
      <c r="C392" s="8">
        <v>501</v>
      </c>
      <c r="D392" s="4" t="s">
        <v>342</v>
      </c>
      <c r="E392" s="5" t="s">
        <v>73</v>
      </c>
      <c r="F392" s="7">
        <v>44.1</v>
      </c>
      <c r="G392" s="7">
        <v>44.1</v>
      </c>
      <c r="H392" s="7">
        <v>44.1</v>
      </c>
    </row>
    <row r="393" spans="1:8" ht="65.25" customHeight="1" x14ac:dyDescent="0.25">
      <c r="A393" s="40" t="s">
        <v>581</v>
      </c>
      <c r="B393" s="8"/>
      <c r="C393" s="8"/>
      <c r="D393" s="4"/>
      <c r="E393" s="5" t="s">
        <v>582</v>
      </c>
      <c r="F393" s="7">
        <f>F394</f>
        <v>12.1</v>
      </c>
      <c r="G393" s="7">
        <f t="shared" si="115"/>
        <v>0</v>
      </c>
      <c r="H393" s="7">
        <f t="shared" si="115"/>
        <v>0</v>
      </c>
    </row>
    <row r="394" spans="1:8" ht="27" customHeight="1" x14ac:dyDescent="0.25">
      <c r="A394" s="40" t="s">
        <v>581</v>
      </c>
      <c r="B394" s="8">
        <v>200</v>
      </c>
      <c r="C394" s="8">
        <v>501</v>
      </c>
      <c r="D394" s="4" t="s">
        <v>342</v>
      </c>
      <c r="E394" s="5" t="s">
        <v>73</v>
      </c>
      <c r="F394" s="7">
        <v>12.1</v>
      </c>
      <c r="G394" s="7">
        <v>0</v>
      </c>
      <c r="H394" s="7">
        <v>0</v>
      </c>
    </row>
    <row r="395" spans="1:8" ht="78.75" customHeight="1" x14ac:dyDescent="0.25">
      <c r="A395" s="40" t="s">
        <v>583</v>
      </c>
      <c r="B395" s="8"/>
      <c r="C395" s="8"/>
      <c r="D395" s="4"/>
      <c r="E395" s="5" t="s">
        <v>584</v>
      </c>
      <c r="F395" s="7">
        <f>F396</f>
        <v>100</v>
      </c>
      <c r="G395" s="7">
        <f t="shared" si="115"/>
        <v>0</v>
      </c>
      <c r="H395" s="7">
        <f t="shared" si="115"/>
        <v>0</v>
      </c>
    </row>
    <row r="396" spans="1:8" ht="25.5" customHeight="1" x14ac:dyDescent="0.25">
      <c r="A396" s="40" t="s">
        <v>583</v>
      </c>
      <c r="B396" s="8">
        <v>200</v>
      </c>
      <c r="C396" s="8">
        <v>501</v>
      </c>
      <c r="D396" s="4" t="s">
        <v>342</v>
      </c>
      <c r="E396" s="5" t="s">
        <v>73</v>
      </c>
      <c r="F396" s="7">
        <v>100</v>
      </c>
      <c r="G396" s="7">
        <v>0</v>
      </c>
      <c r="H396" s="7">
        <v>0</v>
      </c>
    </row>
    <row r="397" spans="1:8" ht="75" customHeight="1" x14ac:dyDescent="0.25">
      <c r="A397" s="40" t="s">
        <v>585</v>
      </c>
      <c r="B397" s="8"/>
      <c r="C397" s="8"/>
      <c r="D397" s="4"/>
      <c r="E397" s="5" t="s">
        <v>586</v>
      </c>
      <c r="F397" s="7">
        <f>F398</f>
        <v>250</v>
      </c>
      <c r="G397" s="7">
        <f t="shared" si="115"/>
        <v>0</v>
      </c>
      <c r="H397" s="7">
        <f t="shared" si="115"/>
        <v>0</v>
      </c>
    </row>
    <row r="398" spans="1:8" ht="27.75" customHeight="1" x14ac:dyDescent="0.25">
      <c r="A398" s="40" t="s">
        <v>585</v>
      </c>
      <c r="B398" s="8">
        <v>200</v>
      </c>
      <c r="C398" s="8">
        <v>501</v>
      </c>
      <c r="D398" s="4" t="s">
        <v>342</v>
      </c>
      <c r="E398" s="5" t="s">
        <v>73</v>
      </c>
      <c r="F398" s="7">
        <v>250</v>
      </c>
      <c r="G398" s="7">
        <v>0</v>
      </c>
      <c r="H398" s="7">
        <v>0</v>
      </c>
    </row>
    <row r="399" spans="1:8" ht="80.25" customHeight="1" x14ac:dyDescent="0.25">
      <c r="A399" s="40" t="s">
        <v>587</v>
      </c>
      <c r="B399" s="8"/>
      <c r="C399" s="8"/>
      <c r="D399" s="4"/>
      <c r="E399" s="5" t="s">
        <v>588</v>
      </c>
      <c r="F399" s="7">
        <f>F400</f>
        <v>305</v>
      </c>
      <c r="G399" s="7">
        <f t="shared" si="115"/>
        <v>0</v>
      </c>
      <c r="H399" s="7">
        <f t="shared" si="115"/>
        <v>0</v>
      </c>
    </row>
    <row r="400" spans="1:8" ht="27" customHeight="1" x14ac:dyDescent="0.25">
      <c r="A400" s="40" t="s">
        <v>587</v>
      </c>
      <c r="B400" s="8">
        <v>200</v>
      </c>
      <c r="C400" s="8">
        <v>501</v>
      </c>
      <c r="D400" s="4" t="s">
        <v>342</v>
      </c>
      <c r="E400" s="5" t="s">
        <v>73</v>
      </c>
      <c r="F400" s="7">
        <v>305</v>
      </c>
      <c r="G400" s="7">
        <v>0</v>
      </c>
      <c r="H400" s="7">
        <v>0</v>
      </c>
    </row>
    <row r="401" spans="1:8" ht="65.25" customHeight="1" x14ac:dyDescent="0.25">
      <c r="A401" s="40" t="s">
        <v>589</v>
      </c>
      <c r="B401" s="8"/>
      <c r="C401" s="8"/>
      <c r="D401" s="4"/>
      <c r="E401" s="5" t="s">
        <v>590</v>
      </c>
      <c r="F401" s="7">
        <f>F402</f>
        <v>305</v>
      </c>
      <c r="G401" s="7">
        <f t="shared" si="115"/>
        <v>0</v>
      </c>
      <c r="H401" s="7">
        <f t="shared" si="115"/>
        <v>0</v>
      </c>
    </row>
    <row r="402" spans="1:8" ht="29.25" customHeight="1" x14ac:dyDescent="0.25">
      <c r="A402" s="40" t="s">
        <v>589</v>
      </c>
      <c r="B402" s="8">
        <v>200</v>
      </c>
      <c r="C402" s="8">
        <v>501</v>
      </c>
      <c r="D402" s="4" t="s">
        <v>342</v>
      </c>
      <c r="E402" s="5" t="s">
        <v>73</v>
      </c>
      <c r="F402" s="7">
        <v>305</v>
      </c>
      <c r="G402" s="7">
        <v>0</v>
      </c>
      <c r="H402" s="7">
        <v>0</v>
      </c>
    </row>
    <row r="403" spans="1:8" ht="78" customHeight="1" x14ac:dyDescent="0.25">
      <c r="A403" s="40" t="s">
        <v>591</v>
      </c>
      <c r="B403" s="8"/>
      <c r="C403" s="8"/>
      <c r="D403" s="4"/>
      <c r="E403" s="5" t="s">
        <v>592</v>
      </c>
      <c r="F403" s="7">
        <f>F404</f>
        <v>280</v>
      </c>
      <c r="G403" s="7">
        <f t="shared" si="115"/>
        <v>0</v>
      </c>
      <c r="H403" s="7">
        <f t="shared" si="115"/>
        <v>0</v>
      </c>
    </row>
    <row r="404" spans="1:8" ht="29.25" customHeight="1" x14ac:dyDescent="0.25">
      <c r="A404" s="40" t="s">
        <v>591</v>
      </c>
      <c r="B404" s="8">
        <v>200</v>
      </c>
      <c r="C404" s="8">
        <v>501</v>
      </c>
      <c r="D404" s="4" t="s">
        <v>342</v>
      </c>
      <c r="E404" s="5" t="s">
        <v>73</v>
      </c>
      <c r="F404" s="7">
        <v>280</v>
      </c>
      <c r="G404" s="7">
        <v>0</v>
      </c>
      <c r="H404" s="7">
        <v>0</v>
      </c>
    </row>
    <row r="405" spans="1:8" ht="79.5" customHeight="1" x14ac:dyDescent="0.25">
      <c r="A405" s="40" t="s">
        <v>593</v>
      </c>
      <c r="B405" s="8"/>
      <c r="C405" s="8"/>
      <c r="D405" s="4"/>
      <c r="E405" s="5" t="s">
        <v>594</v>
      </c>
      <c r="F405" s="7">
        <f>F406</f>
        <v>206.3</v>
      </c>
      <c r="G405" s="7">
        <f t="shared" si="115"/>
        <v>0</v>
      </c>
      <c r="H405" s="7">
        <f t="shared" si="115"/>
        <v>0</v>
      </c>
    </row>
    <row r="406" spans="1:8" ht="27.75" customHeight="1" x14ac:dyDescent="0.25">
      <c r="A406" s="40" t="s">
        <v>593</v>
      </c>
      <c r="B406" s="8">
        <v>200</v>
      </c>
      <c r="C406" s="8">
        <v>501</v>
      </c>
      <c r="D406" s="4" t="s">
        <v>342</v>
      </c>
      <c r="E406" s="5" t="s">
        <v>73</v>
      </c>
      <c r="F406" s="7">
        <v>206.3</v>
      </c>
      <c r="G406" s="7">
        <v>0</v>
      </c>
      <c r="H406" s="7">
        <v>0</v>
      </c>
    </row>
    <row r="407" spans="1:8" ht="79.5" customHeight="1" x14ac:dyDescent="0.25">
      <c r="A407" s="52" t="s">
        <v>595</v>
      </c>
      <c r="B407" s="8"/>
      <c r="C407" s="8"/>
      <c r="D407" s="4"/>
      <c r="E407" s="5" t="s">
        <v>596</v>
      </c>
      <c r="F407" s="7">
        <f>F408</f>
        <v>95.6</v>
      </c>
      <c r="G407" s="7">
        <f t="shared" si="115"/>
        <v>0</v>
      </c>
      <c r="H407" s="7">
        <f t="shared" si="115"/>
        <v>0</v>
      </c>
    </row>
    <row r="408" spans="1:8" ht="27.75" customHeight="1" x14ac:dyDescent="0.25">
      <c r="A408" s="40" t="s">
        <v>595</v>
      </c>
      <c r="B408" s="8">
        <v>200</v>
      </c>
      <c r="C408" s="8">
        <v>501</v>
      </c>
      <c r="D408" s="4" t="s">
        <v>342</v>
      </c>
      <c r="E408" s="5" t="s">
        <v>73</v>
      </c>
      <c r="F408" s="7">
        <v>95.6</v>
      </c>
      <c r="G408" s="7">
        <v>0</v>
      </c>
      <c r="H408" s="7">
        <v>0</v>
      </c>
    </row>
    <row r="409" spans="1:8" ht="66.75" customHeight="1" x14ac:dyDescent="0.25">
      <c r="A409" s="52" t="s">
        <v>597</v>
      </c>
      <c r="B409" s="8"/>
      <c r="C409" s="8"/>
      <c r="D409" s="4"/>
      <c r="E409" s="5" t="s">
        <v>598</v>
      </c>
      <c r="F409" s="7">
        <f>F410</f>
        <v>96.5</v>
      </c>
      <c r="G409" s="7">
        <f t="shared" si="115"/>
        <v>0</v>
      </c>
      <c r="H409" s="7">
        <f t="shared" si="115"/>
        <v>0</v>
      </c>
    </row>
    <row r="410" spans="1:8" ht="27.75" customHeight="1" x14ac:dyDescent="0.25">
      <c r="A410" s="40" t="s">
        <v>597</v>
      </c>
      <c r="B410" s="8">
        <v>200</v>
      </c>
      <c r="C410" s="8">
        <v>501</v>
      </c>
      <c r="D410" s="4" t="s">
        <v>342</v>
      </c>
      <c r="E410" s="5" t="s">
        <v>73</v>
      </c>
      <c r="F410" s="7">
        <v>96.5</v>
      </c>
      <c r="G410" s="7">
        <v>0</v>
      </c>
      <c r="H410" s="7">
        <v>0</v>
      </c>
    </row>
    <row r="411" spans="1:8" ht="106.5" customHeight="1" x14ac:dyDescent="0.25">
      <c r="A411" s="40" t="s">
        <v>599</v>
      </c>
      <c r="B411" s="8"/>
      <c r="C411" s="8"/>
      <c r="D411" s="4"/>
      <c r="E411" s="5" t="s">
        <v>600</v>
      </c>
      <c r="F411" s="7">
        <f>F412</f>
        <v>129</v>
      </c>
      <c r="G411" s="7">
        <f>G412</f>
        <v>0</v>
      </c>
      <c r="H411" s="7">
        <f>H412</f>
        <v>0</v>
      </c>
    </row>
    <row r="412" spans="1:8" ht="27.75" customHeight="1" x14ac:dyDescent="0.25">
      <c r="A412" s="40" t="s">
        <v>599</v>
      </c>
      <c r="B412" s="8">
        <v>200</v>
      </c>
      <c r="C412" s="8">
        <v>501</v>
      </c>
      <c r="D412" s="4" t="s">
        <v>342</v>
      </c>
      <c r="E412" s="5" t="s">
        <v>73</v>
      </c>
      <c r="F412" s="7">
        <v>129</v>
      </c>
      <c r="G412" s="7">
        <v>0</v>
      </c>
      <c r="H412" s="7">
        <v>0</v>
      </c>
    </row>
    <row r="413" spans="1:8" ht="67.5" customHeight="1" x14ac:dyDescent="0.25">
      <c r="A413" s="40" t="s">
        <v>601</v>
      </c>
      <c r="B413" s="8"/>
      <c r="C413" s="8"/>
      <c r="D413" s="4"/>
      <c r="E413" s="5" t="s">
        <v>602</v>
      </c>
      <c r="F413" s="7">
        <f>F414</f>
        <v>18.5</v>
      </c>
      <c r="G413" s="7">
        <f t="shared" ref="G413:H413" si="116">G414</f>
        <v>0</v>
      </c>
      <c r="H413" s="7">
        <f t="shared" si="116"/>
        <v>0</v>
      </c>
    </row>
    <row r="414" spans="1:8" ht="27.75" customHeight="1" x14ac:dyDescent="0.25">
      <c r="A414" s="40" t="s">
        <v>601</v>
      </c>
      <c r="B414" s="8">
        <v>200</v>
      </c>
      <c r="C414" s="8">
        <v>501</v>
      </c>
      <c r="D414" s="4" t="s">
        <v>342</v>
      </c>
      <c r="E414" s="5" t="s">
        <v>73</v>
      </c>
      <c r="F414" s="7">
        <v>18.5</v>
      </c>
      <c r="G414" s="7">
        <v>0</v>
      </c>
      <c r="H414" s="7">
        <v>0</v>
      </c>
    </row>
    <row r="415" spans="1:8" ht="75" customHeight="1" x14ac:dyDescent="0.25">
      <c r="A415" s="40" t="s">
        <v>603</v>
      </c>
      <c r="B415" s="8"/>
      <c r="C415" s="8"/>
      <c r="D415" s="4"/>
      <c r="E415" s="5" t="s">
        <v>604</v>
      </c>
      <c r="F415" s="7">
        <f>F416</f>
        <v>96</v>
      </c>
      <c r="G415" s="7">
        <f t="shared" ref="G415:H415" si="117">G416</f>
        <v>0</v>
      </c>
      <c r="H415" s="7">
        <f t="shared" si="117"/>
        <v>0</v>
      </c>
    </row>
    <row r="416" spans="1:8" ht="27.75" customHeight="1" x14ac:dyDescent="0.25">
      <c r="A416" s="40" t="s">
        <v>603</v>
      </c>
      <c r="B416" s="8">
        <v>200</v>
      </c>
      <c r="C416" s="8">
        <v>501</v>
      </c>
      <c r="D416" s="4" t="s">
        <v>342</v>
      </c>
      <c r="E416" s="5" t="s">
        <v>73</v>
      </c>
      <c r="F416" s="7">
        <v>96</v>
      </c>
      <c r="G416" s="7">
        <v>0</v>
      </c>
      <c r="H416" s="7">
        <v>0</v>
      </c>
    </row>
    <row r="417" spans="1:8" ht="78" customHeight="1" x14ac:dyDescent="0.25">
      <c r="A417" s="40" t="s">
        <v>605</v>
      </c>
      <c r="B417" s="8"/>
      <c r="C417" s="8"/>
      <c r="D417" s="4"/>
      <c r="E417" s="5" t="s">
        <v>606</v>
      </c>
      <c r="F417" s="7">
        <f>F418</f>
        <v>51.7</v>
      </c>
      <c r="G417" s="7">
        <f t="shared" ref="G417:H417" si="118">G418</f>
        <v>0</v>
      </c>
      <c r="H417" s="7">
        <f t="shared" si="118"/>
        <v>0</v>
      </c>
    </row>
    <row r="418" spans="1:8" ht="27.75" customHeight="1" x14ac:dyDescent="0.25">
      <c r="A418" s="40" t="s">
        <v>605</v>
      </c>
      <c r="B418" s="8">
        <v>200</v>
      </c>
      <c r="C418" s="8">
        <v>501</v>
      </c>
      <c r="D418" s="4" t="s">
        <v>342</v>
      </c>
      <c r="E418" s="5" t="s">
        <v>73</v>
      </c>
      <c r="F418" s="7">
        <v>51.7</v>
      </c>
      <c r="G418" s="7">
        <v>0</v>
      </c>
      <c r="H418" s="7">
        <v>0</v>
      </c>
    </row>
    <row r="419" spans="1:8" ht="77.25" customHeight="1" x14ac:dyDescent="0.25">
      <c r="A419" s="40" t="s">
        <v>607</v>
      </c>
      <c r="B419" s="8"/>
      <c r="C419" s="8"/>
      <c r="D419" s="4"/>
      <c r="E419" s="5" t="s">
        <v>608</v>
      </c>
      <c r="F419" s="7">
        <f>F420</f>
        <v>33.799999999999997</v>
      </c>
      <c r="G419" s="7">
        <f t="shared" ref="G419:H419" si="119">G420</f>
        <v>0</v>
      </c>
      <c r="H419" s="7">
        <f t="shared" si="119"/>
        <v>0</v>
      </c>
    </row>
    <row r="420" spans="1:8" ht="27.75" customHeight="1" x14ac:dyDescent="0.25">
      <c r="A420" s="40" t="s">
        <v>607</v>
      </c>
      <c r="B420" s="8">
        <v>200</v>
      </c>
      <c r="C420" s="8">
        <v>501</v>
      </c>
      <c r="D420" s="4" t="s">
        <v>342</v>
      </c>
      <c r="E420" s="5" t="s">
        <v>73</v>
      </c>
      <c r="F420" s="7">
        <v>33.799999999999997</v>
      </c>
      <c r="G420" s="7">
        <v>0</v>
      </c>
      <c r="H420" s="7">
        <v>0</v>
      </c>
    </row>
    <row r="421" spans="1:8" ht="63.75" customHeight="1" x14ac:dyDescent="0.25">
      <c r="A421" s="40" t="s">
        <v>609</v>
      </c>
      <c r="B421" s="8"/>
      <c r="C421" s="8"/>
      <c r="D421" s="4"/>
      <c r="E421" s="5" t="s">
        <v>610</v>
      </c>
      <c r="F421" s="7">
        <f>F422</f>
        <v>26.2</v>
      </c>
      <c r="G421" s="7">
        <f t="shared" ref="G421:H421" si="120">G422</f>
        <v>0</v>
      </c>
      <c r="H421" s="7">
        <f t="shared" si="120"/>
        <v>0</v>
      </c>
    </row>
    <row r="422" spans="1:8" ht="27.75" customHeight="1" x14ac:dyDescent="0.25">
      <c r="A422" s="40" t="s">
        <v>609</v>
      </c>
      <c r="B422" s="8">
        <v>200</v>
      </c>
      <c r="C422" s="8">
        <v>501</v>
      </c>
      <c r="D422" s="4" t="s">
        <v>342</v>
      </c>
      <c r="E422" s="5" t="s">
        <v>73</v>
      </c>
      <c r="F422" s="7">
        <v>26.2</v>
      </c>
      <c r="G422" s="7">
        <v>0</v>
      </c>
      <c r="H422" s="7">
        <v>0</v>
      </c>
    </row>
    <row r="423" spans="1:8" ht="27.75" customHeight="1" x14ac:dyDescent="0.25">
      <c r="A423" s="40" t="s">
        <v>345</v>
      </c>
      <c r="B423" s="8"/>
      <c r="C423" s="8"/>
      <c r="D423" s="4"/>
      <c r="E423" s="5" t="s">
        <v>343</v>
      </c>
      <c r="F423" s="7">
        <f>F424</f>
        <v>296</v>
      </c>
      <c r="G423" s="7">
        <f t="shared" ref="G423:H423" si="121">G424</f>
        <v>293.3</v>
      </c>
      <c r="H423" s="7">
        <f t="shared" si="121"/>
        <v>299</v>
      </c>
    </row>
    <row r="424" spans="1:8" ht="18" customHeight="1" x14ac:dyDescent="0.25">
      <c r="A424" s="40" t="s">
        <v>346</v>
      </c>
      <c r="B424" s="8"/>
      <c r="C424" s="8"/>
      <c r="D424" s="4"/>
      <c r="E424" s="5" t="s">
        <v>344</v>
      </c>
      <c r="F424" s="7">
        <f>F425</f>
        <v>296</v>
      </c>
      <c r="G424" s="7">
        <f t="shared" ref="G424:H424" si="122">G425</f>
        <v>293.3</v>
      </c>
      <c r="H424" s="7">
        <f t="shared" si="122"/>
        <v>299</v>
      </c>
    </row>
    <row r="425" spans="1:8" ht="27.75" customHeight="1" x14ac:dyDescent="0.25">
      <c r="A425" s="40" t="s">
        <v>346</v>
      </c>
      <c r="B425" s="8">
        <v>200</v>
      </c>
      <c r="C425" s="8">
        <v>501</v>
      </c>
      <c r="D425" s="4" t="s">
        <v>347</v>
      </c>
      <c r="E425" s="5" t="s">
        <v>73</v>
      </c>
      <c r="F425" s="7">
        <v>296</v>
      </c>
      <c r="G425" s="7">
        <v>293.3</v>
      </c>
      <c r="H425" s="7">
        <v>299</v>
      </c>
    </row>
    <row r="426" spans="1:8" ht="27.75" customHeight="1" x14ac:dyDescent="0.25">
      <c r="A426" s="40" t="s">
        <v>611</v>
      </c>
      <c r="B426" s="8"/>
      <c r="C426" s="8"/>
      <c r="D426" s="4"/>
      <c r="E426" s="37" t="s">
        <v>613</v>
      </c>
      <c r="F426" s="7">
        <f>F427</f>
        <v>100</v>
      </c>
      <c r="G426" s="7">
        <f t="shared" ref="G426:G427" si="123">G427</f>
        <v>100</v>
      </c>
      <c r="H426" s="7">
        <f t="shared" ref="H426:H427" si="124">H427</f>
        <v>100</v>
      </c>
    </row>
    <row r="427" spans="1:8" ht="42.75" customHeight="1" x14ac:dyDescent="0.25">
      <c r="A427" s="40" t="s">
        <v>612</v>
      </c>
      <c r="B427" s="8"/>
      <c r="C427" s="8"/>
      <c r="D427" s="4"/>
      <c r="E427" s="37" t="s">
        <v>614</v>
      </c>
      <c r="F427" s="7">
        <f>F428</f>
        <v>100</v>
      </c>
      <c r="G427" s="7">
        <f t="shared" si="123"/>
        <v>100</v>
      </c>
      <c r="H427" s="7">
        <f t="shared" si="124"/>
        <v>100</v>
      </c>
    </row>
    <row r="428" spans="1:8" ht="16.5" customHeight="1" x14ac:dyDescent="0.25">
      <c r="A428" s="40" t="s">
        <v>612</v>
      </c>
      <c r="B428" s="8">
        <v>800</v>
      </c>
      <c r="C428" s="8">
        <v>501</v>
      </c>
      <c r="D428" s="4" t="s">
        <v>342</v>
      </c>
      <c r="E428" s="5" t="s">
        <v>30</v>
      </c>
      <c r="F428" s="7">
        <v>100</v>
      </c>
      <c r="G428" s="7">
        <v>100</v>
      </c>
      <c r="H428" s="7">
        <v>100</v>
      </c>
    </row>
    <row r="429" spans="1:8" ht="43.5" customHeight="1" x14ac:dyDescent="0.25">
      <c r="A429" s="52" t="s">
        <v>340</v>
      </c>
      <c r="B429" s="49"/>
      <c r="C429" s="49"/>
      <c r="D429" s="39"/>
      <c r="E429" s="37" t="s">
        <v>324</v>
      </c>
      <c r="F429" s="19">
        <f>F430</f>
        <v>9058.9</v>
      </c>
      <c r="G429" s="19">
        <f t="shared" ref="G429:H429" si="125">G430</f>
        <v>90.6</v>
      </c>
      <c r="H429" s="19">
        <f t="shared" si="125"/>
        <v>0</v>
      </c>
    </row>
    <row r="430" spans="1:8" ht="25.5" customHeight="1" x14ac:dyDescent="0.25">
      <c r="A430" s="40" t="s">
        <v>341</v>
      </c>
      <c r="B430" s="8"/>
      <c r="C430" s="8"/>
      <c r="D430" s="4"/>
      <c r="E430" s="5" t="s">
        <v>325</v>
      </c>
      <c r="F430" s="7">
        <f>F431</f>
        <v>9058.9</v>
      </c>
      <c r="G430" s="7">
        <f t="shared" ref="G430:H430" si="126">G431</f>
        <v>90.6</v>
      </c>
      <c r="H430" s="7">
        <f t="shared" si="126"/>
        <v>0</v>
      </c>
    </row>
    <row r="431" spans="1:8" ht="28.5" customHeight="1" x14ac:dyDescent="0.25">
      <c r="A431" s="40" t="s">
        <v>341</v>
      </c>
      <c r="B431" s="8">
        <v>200</v>
      </c>
      <c r="C431" s="8">
        <v>501</v>
      </c>
      <c r="D431" s="4" t="s">
        <v>342</v>
      </c>
      <c r="E431" s="5" t="s">
        <v>73</v>
      </c>
      <c r="F431" s="7">
        <v>9058.9</v>
      </c>
      <c r="G431" s="7">
        <v>90.6</v>
      </c>
      <c r="H431" s="7">
        <v>0</v>
      </c>
    </row>
    <row r="432" spans="1:8" ht="55.5" customHeight="1" x14ac:dyDescent="0.25">
      <c r="A432" s="12" t="s">
        <v>7</v>
      </c>
      <c r="B432" s="13"/>
      <c r="C432" s="13"/>
      <c r="D432" s="13"/>
      <c r="E432" s="10" t="s">
        <v>18</v>
      </c>
      <c r="F432" s="11">
        <f>F433+F459</f>
        <v>14306.7</v>
      </c>
      <c r="G432" s="11">
        <f>G433+G459</f>
        <v>9660.7000000000007</v>
      </c>
      <c r="H432" s="11">
        <f>H433+H459</f>
        <v>9500</v>
      </c>
    </row>
    <row r="433" spans="1:8" ht="38.25" x14ac:dyDescent="0.25">
      <c r="A433" s="4" t="s">
        <v>8</v>
      </c>
      <c r="B433" s="8"/>
      <c r="C433" s="8"/>
      <c r="D433" s="8"/>
      <c r="E433" s="5" t="s">
        <v>19</v>
      </c>
      <c r="F433" s="7">
        <f>F434+F449</f>
        <v>9115.5</v>
      </c>
      <c r="G433" s="7">
        <f>G434+G449</f>
        <v>4469.5</v>
      </c>
      <c r="H433" s="7">
        <f>H434+H449</f>
        <v>4308.8</v>
      </c>
    </row>
    <row r="434" spans="1:8" ht="31.5" customHeight="1" x14ac:dyDescent="0.25">
      <c r="A434" s="4" t="s">
        <v>418</v>
      </c>
      <c r="B434" s="8"/>
      <c r="C434" s="8"/>
      <c r="D434" s="8"/>
      <c r="E434" s="9" t="s">
        <v>20</v>
      </c>
      <c r="F434" s="7">
        <f>F435+F438+F440+F442+F447+F445</f>
        <v>2570</v>
      </c>
      <c r="G434" s="7">
        <f>G435+G438+G440+G442+G447+G445</f>
        <v>2763.1</v>
      </c>
      <c r="H434" s="7">
        <f>H435+H438+H440+H442+H447+H445</f>
        <v>2597.5</v>
      </c>
    </row>
    <row r="435" spans="1:8" x14ac:dyDescent="0.25">
      <c r="A435" s="4" t="s">
        <v>419</v>
      </c>
      <c r="B435" s="8"/>
      <c r="C435" s="8"/>
      <c r="D435" s="8"/>
      <c r="E435" s="6" t="s">
        <v>9</v>
      </c>
      <c r="F435" s="7">
        <f>SUM(F436:F437)</f>
        <v>556</v>
      </c>
      <c r="G435" s="7">
        <f t="shared" ref="G435:H435" si="127">SUM(G436:G437)</f>
        <v>196</v>
      </c>
      <c r="H435" s="7">
        <f t="shared" si="127"/>
        <v>148</v>
      </c>
    </row>
    <row r="436" spans="1:8" ht="29.25" customHeight="1" x14ac:dyDescent="0.25">
      <c r="A436" s="4" t="s">
        <v>419</v>
      </c>
      <c r="B436" s="8">
        <v>200</v>
      </c>
      <c r="C436" s="8">
        <v>501</v>
      </c>
      <c r="D436" s="4" t="s">
        <v>10</v>
      </c>
      <c r="E436" s="5" t="s">
        <v>12</v>
      </c>
      <c r="F436" s="7">
        <v>456</v>
      </c>
      <c r="G436" s="7">
        <v>96</v>
      </c>
      <c r="H436" s="7">
        <v>48</v>
      </c>
    </row>
    <row r="437" spans="1:8" ht="27.75" customHeight="1" x14ac:dyDescent="0.25">
      <c r="A437" s="4" t="s">
        <v>419</v>
      </c>
      <c r="B437" s="8">
        <v>200</v>
      </c>
      <c r="C437" s="8">
        <v>519</v>
      </c>
      <c r="D437" s="4" t="s">
        <v>10</v>
      </c>
      <c r="E437" s="5" t="s">
        <v>12</v>
      </c>
      <c r="F437" s="19">
        <v>100</v>
      </c>
      <c r="G437" s="7">
        <v>100</v>
      </c>
      <c r="H437" s="7">
        <v>100</v>
      </c>
    </row>
    <row r="438" spans="1:8" x14ac:dyDescent="0.25">
      <c r="A438" s="4" t="s">
        <v>420</v>
      </c>
      <c r="B438" s="8"/>
      <c r="C438" s="8"/>
      <c r="D438" s="4"/>
      <c r="E438" s="6" t="s">
        <v>22</v>
      </c>
      <c r="F438" s="7">
        <f>F439</f>
        <v>100</v>
      </c>
      <c r="G438" s="7">
        <f>G439</f>
        <v>100</v>
      </c>
      <c r="H438" s="7">
        <f t="shared" ref="H438" si="128">H439</f>
        <v>100</v>
      </c>
    </row>
    <row r="439" spans="1:8" ht="25.5" x14ac:dyDescent="0.25">
      <c r="A439" s="4" t="s">
        <v>420</v>
      </c>
      <c r="B439" s="8">
        <v>200</v>
      </c>
      <c r="C439" s="8">
        <v>519</v>
      </c>
      <c r="D439" s="4" t="s">
        <v>11</v>
      </c>
      <c r="E439" s="5" t="s">
        <v>12</v>
      </c>
      <c r="F439" s="7">
        <v>100</v>
      </c>
      <c r="G439" s="7">
        <v>100</v>
      </c>
      <c r="H439" s="7">
        <v>100</v>
      </c>
    </row>
    <row r="440" spans="1:8" ht="38.25" x14ac:dyDescent="0.25">
      <c r="A440" s="4" t="s">
        <v>421</v>
      </c>
      <c r="B440" s="8"/>
      <c r="C440" s="8"/>
      <c r="D440" s="4"/>
      <c r="E440" s="6" t="s">
        <v>23</v>
      </c>
      <c r="F440" s="7">
        <f>F441</f>
        <v>50</v>
      </c>
      <c r="G440" s="7">
        <f>G441</f>
        <v>50</v>
      </c>
      <c r="H440" s="7">
        <f>H441</f>
        <v>50</v>
      </c>
    </row>
    <row r="441" spans="1:8" ht="25.5" x14ac:dyDescent="0.25">
      <c r="A441" s="4" t="s">
        <v>421</v>
      </c>
      <c r="B441" s="8">
        <v>200</v>
      </c>
      <c r="C441" s="8">
        <v>519</v>
      </c>
      <c r="D441" s="4" t="s">
        <v>11</v>
      </c>
      <c r="E441" s="5" t="s">
        <v>12</v>
      </c>
      <c r="F441" s="7">
        <v>50</v>
      </c>
      <c r="G441" s="7">
        <v>50</v>
      </c>
      <c r="H441" s="7">
        <v>50</v>
      </c>
    </row>
    <row r="442" spans="1:8" x14ac:dyDescent="0.25">
      <c r="A442" s="4" t="s">
        <v>422</v>
      </c>
      <c r="B442" s="8"/>
      <c r="C442" s="8"/>
      <c r="D442" s="4"/>
      <c r="E442" s="6" t="s">
        <v>21</v>
      </c>
      <c r="F442" s="7">
        <f>F443+F444</f>
        <v>331</v>
      </c>
      <c r="G442" s="7">
        <f t="shared" ref="G442:H442" si="129">G443+G444</f>
        <v>33</v>
      </c>
      <c r="H442" s="7">
        <f t="shared" si="129"/>
        <v>33</v>
      </c>
    </row>
    <row r="443" spans="1:8" ht="25.5" x14ac:dyDescent="0.25">
      <c r="A443" s="4" t="s">
        <v>422</v>
      </c>
      <c r="B443" s="8">
        <v>200</v>
      </c>
      <c r="C443" s="8">
        <v>501</v>
      </c>
      <c r="D443" s="4" t="s">
        <v>11</v>
      </c>
      <c r="E443" s="5" t="s">
        <v>12</v>
      </c>
      <c r="F443" s="7">
        <v>166</v>
      </c>
      <c r="G443" s="7">
        <v>33</v>
      </c>
      <c r="H443" s="7">
        <v>33</v>
      </c>
    </row>
    <row r="444" spans="1:8" ht="25.5" x14ac:dyDescent="0.25">
      <c r="A444" s="4" t="s">
        <v>422</v>
      </c>
      <c r="B444" s="8">
        <v>200</v>
      </c>
      <c r="C444" s="8">
        <v>519</v>
      </c>
      <c r="D444" s="4" t="s">
        <v>11</v>
      </c>
      <c r="E444" s="5" t="s">
        <v>12</v>
      </c>
      <c r="F444" s="7">
        <v>165</v>
      </c>
      <c r="G444" s="7">
        <v>0</v>
      </c>
      <c r="H444" s="7">
        <v>0</v>
      </c>
    </row>
    <row r="445" spans="1:8" x14ac:dyDescent="0.25">
      <c r="A445" s="4" t="s">
        <v>521</v>
      </c>
      <c r="B445" s="8"/>
      <c r="C445" s="8"/>
      <c r="D445" s="4"/>
      <c r="E445" s="5" t="s">
        <v>522</v>
      </c>
      <c r="F445" s="7">
        <f>F446</f>
        <v>0</v>
      </c>
      <c r="G445" s="7">
        <f>G446</f>
        <v>117.6</v>
      </c>
      <c r="H445" s="7">
        <f>H446</f>
        <v>0</v>
      </c>
    </row>
    <row r="446" spans="1:8" ht="25.5" x14ac:dyDescent="0.25">
      <c r="A446" s="4" t="s">
        <v>521</v>
      </c>
      <c r="B446" s="8">
        <v>200</v>
      </c>
      <c r="C446" s="8">
        <v>519</v>
      </c>
      <c r="D446" s="4" t="s">
        <v>10</v>
      </c>
      <c r="E446" s="5" t="s">
        <v>12</v>
      </c>
      <c r="F446" s="7">
        <v>0</v>
      </c>
      <c r="G446" s="7">
        <v>117.6</v>
      </c>
      <c r="H446" s="7">
        <v>0</v>
      </c>
    </row>
    <row r="447" spans="1:8" ht="25.5" x14ac:dyDescent="0.25">
      <c r="A447" s="4" t="s">
        <v>432</v>
      </c>
      <c r="B447" s="8"/>
      <c r="C447" s="8"/>
      <c r="D447" s="4"/>
      <c r="E447" s="6" t="s">
        <v>433</v>
      </c>
      <c r="F447" s="7">
        <f>F448</f>
        <v>1533</v>
      </c>
      <c r="G447" s="7">
        <f t="shared" ref="G447:H447" si="130">G448</f>
        <v>2266.5</v>
      </c>
      <c r="H447" s="7">
        <f t="shared" si="130"/>
        <v>2266.5</v>
      </c>
    </row>
    <row r="448" spans="1:8" ht="25.5" x14ac:dyDescent="0.25">
      <c r="A448" s="4" t="s">
        <v>432</v>
      </c>
      <c r="B448" s="8">
        <v>200</v>
      </c>
      <c r="C448" s="8">
        <v>519</v>
      </c>
      <c r="D448" s="4" t="s">
        <v>484</v>
      </c>
      <c r="E448" s="5" t="s">
        <v>12</v>
      </c>
      <c r="F448" s="7">
        <v>1533</v>
      </c>
      <c r="G448" s="7">
        <v>2266.5</v>
      </c>
      <c r="H448" s="7">
        <v>2266.5</v>
      </c>
    </row>
    <row r="449" spans="1:8" ht="38.25" x14ac:dyDescent="0.25">
      <c r="A449" s="4" t="s">
        <v>423</v>
      </c>
      <c r="B449" s="16"/>
      <c r="C449" s="16"/>
      <c r="D449" s="16"/>
      <c r="E449" s="5" t="s">
        <v>24</v>
      </c>
      <c r="F449" s="7">
        <f>F450+F453+F455</f>
        <v>6545.5</v>
      </c>
      <c r="G449" s="7">
        <f t="shared" ref="G449:H449" si="131">G450+G453+G455</f>
        <v>1706.4</v>
      </c>
      <c r="H449" s="7">
        <f t="shared" si="131"/>
        <v>1711.3000000000002</v>
      </c>
    </row>
    <row r="450" spans="1:8" x14ac:dyDescent="0.25">
      <c r="A450" s="4" t="s">
        <v>424</v>
      </c>
      <c r="B450" s="16"/>
      <c r="C450" s="16"/>
      <c r="D450" s="16"/>
      <c r="E450" s="5" t="s">
        <v>25</v>
      </c>
      <c r="F450" s="7">
        <f>SUM(F451:F452)</f>
        <v>1299.5</v>
      </c>
      <c r="G450" s="7">
        <f t="shared" ref="G450:H450" si="132">SUM(G451:G452)</f>
        <v>1261.5</v>
      </c>
      <c r="H450" s="7">
        <f t="shared" si="132"/>
        <v>1266.4000000000001</v>
      </c>
    </row>
    <row r="451" spans="1:8" ht="25.5" x14ac:dyDescent="0.25">
      <c r="A451" s="4" t="s">
        <v>424</v>
      </c>
      <c r="B451" s="8">
        <v>200</v>
      </c>
      <c r="C451" s="8">
        <v>519</v>
      </c>
      <c r="D451" s="4" t="s">
        <v>11</v>
      </c>
      <c r="E451" s="5" t="s">
        <v>12</v>
      </c>
      <c r="F451" s="7">
        <v>42.8</v>
      </c>
      <c r="G451" s="7">
        <v>0</v>
      </c>
      <c r="H451" s="7">
        <v>0</v>
      </c>
    </row>
    <row r="452" spans="1:8" ht="25.5" x14ac:dyDescent="0.25">
      <c r="A452" s="4" t="s">
        <v>424</v>
      </c>
      <c r="B452" s="8">
        <v>200</v>
      </c>
      <c r="C452" s="8">
        <v>519</v>
      </c>
      <c r="D452" s="4" t="s">
        <v>36</v>
      </c>
      <c r="E452" s="5" t="s">
        <v>12</v>
      </c>
      <c r="F452" s="7">
        <v>1256.7</v>
      </c>
      <c r="G452" s="7">
        <v>1261.5</v>
      </c>
      <c r="H452" s="7">
        <v>1266.4000000000001</v>
      </c>
    </row>
    <row r="453" spans="1:8" ht="25.5" x14ac:dyDescent="0.25">
      <c r="A453" s="4" t="s">
        <v>425</v>
      </c>
      <c r="B453" s="8"/>
      <c r="C453" s="8"/>
      <c r="D453" s="4"/>
      <c r="E453" s="6" t="s">
        <v>34</v>
      </c>
      <c r="F453" s="7">
        <f>F454</f>
        <v>48.9</v>
      </c>
      <c r="G453" s="7">
        <f t="shared" ref="G453:H453" si="133">G454</f>
        <v>48.9</v>
      </c>
      <c r="H453" s="7">
        <f t="shared" si="133"/>
        <v>48.9</v>
      </c>
    </row>
    <row r="454" spans="1:8" ht="25.5" x14ac:dyDescent="0.25">
      <c r="A454" s="4" t="s">
        <v>425</v>
      </c>
      <c r="B454" s="8">
        <v>200</v>
      </c>
      <c r="C454" s="8">
        <v>519</v>
      </c>
      <c r="D454" s="4" t="s">
        <v>35</v>
      </c>
      <c r="E454" s="5" t="s">
        <v>12</v>
      </c>
      <c r="F454" s="7">
        <v>48.9</v>
      </c>
      <c r="G454" s="7">
        <v>48.9</v>
      </c>
      <c r="H454" s="7">
        <v>48.9</v>
      </c>
    </row>
    <row r="455" spans="1:8" x14ac:dyDescent="0.25">
      <c r="A455" s="4" t="s">
        <v>482</v>
      </c>
      <c r="B455" s="8"/>
      <c r="C455" s="8"/>
      <c r="D455" s="4"/>
      <c r="E455" s="30" t="s">
        <v>481</v>
      </c>
      <c r="F455" s="7">
        <f>F456+F458+F457</f>
        <v>5197.1000000000004</v>
      </c>
      <c r="G455" s="7">
        <f t="shared" ref="G455:H455" si="134">G456+G458+G457</f>
        <v>396</v>
      </c>
      <c r="H455" s="7">
        <f t="shared" si="134"/>
        <v>396</v>
      </c>
    </row>
    <row r="456" spans="1:8" ht="25.5" x14ac:dyDescent="0.25">
      <c r="A456" s="4" t="s">
        <v>482</v>
      </c>
      <c r="B456" s="8">
        <v>200</v>
      </c>
      <c r="C456" s="8">
        <v>501</v>
      </c>
      <c r="D456" s="4" t="s">
        <v>11</v>
      </c>
      <c r="E456" s="5" t="s">
        <v>12</v>
      </c>
      <c r="F456" s="7">
        <v>700</v>
      </c>
      <c r="G456" s="7">
        <v>0</v>
      </c>
      <c r="H456" s="7">
        <v>0</v>
      </c>
    </row>
    <row r="457" spans="1:8" ht="25.5" x14ac:dyDescent="0.25">
      <c r="A457" s="4" t="s">
        <v>482</v>
      </c>
      <c r="B457" s="8">
        <v>200</v>
      </c>
      <c r="C457" s="8">
        <v>519</v>
      </c>
      <c r="D457" s="4" t="s">
        <v>11</v>
      </c>
      <c r="E457" s="5" t="s">
        <v>12</v>
      </c>
      <c r="F457" s="7">
        <v>396</v>
      </c>
      <c r="G457" s="7">
        <v>396</v>
      </c>
      <c r="H457" s="7">
        <v>396</v>
      </c>
    </row>
    <row r="458" spans="1:8" x14ac:dyDescent="0.25">
      <c r="A458" s="4" t="s">
        <v>482</v>
      </c>
      <c r="B458" s="8">
        <v>800</v>
      </c>
      <c r="C458" s="8">
        <v>501</v>
      </c>
      <c r="D458" s="4" t="s">
        <v>11</v>
      </c>
      <c r="E458" s="30" t="s">
        <v>30</v>
      </c>
      <c r="F458" s="7">
        <v>4101.1000000000004</v>
      </c>
      <c r="G458" s="7">
        <v>0</v>
      </c>
      <c r="H458" s="7">
        <v>0</v>
      </c>
    </row>
    <row r="459" spans="1:8" x14ac:dyDescent="0.25">
      <c r="A459" s="4" t="s">
        <v>31</v>
      </c>
      <c r="B459" s="16"/>
      <c r="C459" s="16"/>
      <c r="D459" s="16"/>
      <c r="E459" s="14" t="s">
        <v>26</v>
      </c>
      <c r="F459" s="7">
        <f>F461</f>
        <v>5191.2</v>
      </c>
      <c r="G459" s="7">
        <f t="shared" ref="G459:H459" si="135">G461</f>
        <v>5191.2</v>
      </c>
      <c r="H459" s="7">
        <f t="shared" si="135"/>
        <v>5191.2</v>
      </c>
    </row>
    <row r="460" spans="1:8" ht="25.5" x14ac:dyDescent="0.25">
      <c r="A460" s="4" t="s">
        <v>32</v>
      </c>
      <c r="B460" s="16"/>
      <c r="C460" s="16"/>
      <c r="D460" s="16"/>
      <c r="E460" s="15" t="s">
        <v>27</v>
      </c>
      <c r="F460" s="7">
        <f>F461</f>
        <v>5191.2</v>
      </c>
      <c r="G460" s="7">
        <f t="shared" ref="G460:H460" si="136">G461</f>
        <v>5191.2</v>
      </c>
      <c r="H460" s="7">
        <f t="shared" si="136"/>
        <v>5191.2</v>
      </c>
    </row>
    <row r="461" spans="1:8" ht="38.25" x14ac:dyDescent="0.25">
      <c r="A461" s="4" t="s">
        <v>33</v>
      </c>
      <c r="B461" s="16"/>
      <c r="C461" s="16"/>
      <c r="D461" s="16"/>
      <c r="E461" s="6" t="s">
        <v>28</v>
      </c>
      <c r="F461" s="7">
        <f>F462+F463+F464</f>
        <v>5191.2</v>
      </c>
      <c r="G461" s="7">
        <f t="shared" ref="G461:H461" si="137">G462+G463+G464</f>
        <v>5191.2</v>
      </c>
      <c r="H461" s="7">
        <f t="shared" si="137"/>
        <v>5191.2</v>
      </c>
    </row>
    <row r="462" spans="1:8" ht="63.75" x14ac:dyDescent="0.25">
      <c r="A462" s="4" t="s">
        <v>33</v>
      </c>
      <c r="B462" s="8">
        <v>100</v>
      </c>
      <c r="C462" s="8">
        <v>519</v>
      </c>
      <c r="D462" s="4" t="s">
        <v>11</v>
      </c>
      <c r="E462" s="15" t="s">
        <v>29</v>
      </c>
      <c r="F462" s="7">
        <v>5013.6000000000004</v>
      </c>
      <c r="G462" s="7">
        <v>5013.6000000000004</v>
      </c>
      <c r="H462" s="7">
        <v>5013.6000000000004</v>
      </c>
    </row>
    <row r="463" spans="1:8" ht="25.5" x14ac:dyDescent="0.25">
      <c r="A463" s="4" t="s">
        <v>33</v>
      </c>
      <c r="B463" s="8">
        <v>200</v>
      </c>
      <c r="C463" s="8">
        <v>519</v>
      </c>
      <c r="D463" s="4" t="s">
        <v>11</v>
      </c>
      <c r="E463" s="5" t="s">
        <v>12</v>
      </c>
      <c r="F463" s="7">
        <v>173.4</v>
      </c>
      <c r="G463" s="7">
        <v>173.4</v>
      </c>
      <c r="H463" s="7">
        <v>173.4</v>
      </c>
    </row>
    <row r="464" spans="1:8" x14ac:dyDescent="0.25">
      <c r="A464" s="4" t="s">
        <v>33</v>
      </c>
      <c r="B464" s="8">
        <v>800</v>
      </c>
      <c r="C464" s="8">
        <v>519</v>
      </c>
      <c r="D464" s="4" t="s">
        <v>11</v>
      </c>
      <c r="E464" s="5" t="s">
        <v>30</v>
      </c>
      <c r="F464" s="19">
        <v>4.2</v>
      </c>
      <c r="G464" s="7">
        <v>4.2</v>
      </c>
      <c r="H464" s="7">
        <v>4.2</v>
      </c>
    </row>
    <row r="465" spans="1:8" ht="51" x14ac:dyDescent="0.25">
      <c r="A465" s="12" t="s">
        <v>106</v>
      </c>
      <c r="B465" s="35"/>
      <c r="C465" s="35"/>
      <c r="D465" s="35"/>
      <c r="E465" s="17" t="s">
        <v>100</v>
      </c>
      <c r="F465" s="11">
        <f>F466+F489+F495+F512</f>
        <v>114131.59999999999</v>
      </c>
      <c r="G465" s="11">
        <f>G466+G489+G495+G512</f>
        <v>113041.90000000001</v>
      </c>
      <c r="H465" s="11">
        <f>H466+H489+H495+H512</f>
        <v>114912.2</v>
      </c>
    </row>
    <row r="466" spans="1:8" ht="42.75" customHeight="1" x14ac:dyDescent="0.25">
      <c r="A466" s="4" t="s">
        <v>107</v>
      </c>
      <c r="B466" s="34"/>
      <c r="C466" s="34"/>
      <c r="D466" s="34"/>
      <c r="E466" s="30" t="s">
        <v>101</v>
      </c>
      <c r="F466" s="31">
        <f>F467+F486</f>
        <v>20942.099999999999</v>
      </c>
      <c r="G466" s="31">
        <f>G467+G486</f>
        <v>20942.5</v>
      </c>
      <c r="H466" s="31">
        <f>H467+H486</f>
        <v>21098.1</v>
      </c>
    </row>
    <row r="467" spans="1:8" ht="51" x14ac:dyDescent="0.25">
      <c r="A467" s="4" t="s">
        <v>108</v>
      </c>
      <c r="B467" s="34"/>
      <c r="C467" s="34"/>
      <c r="D467" s="34"/>
      <c r="E467" s="18" t="s">
        <v>102</v>
      </c>
      <c r="F467" s="31">
        <f>F471+F475+F468+F479+F482+F484</f>
        <v>20817.099999999999</v>
      </c>
      <c r="G467" s="31">
        <f t="shared" ref="G467:H467" si="138">G471+G475+G468+G479+G482+G484</f>
        <v>20942.5</v>
      </c>
      <c r="H467" s="31">
        <f t="shared" si="138"/>
        <v>21098.1</v>
      </c>
    </row>
    <row r="468" spans="1:8" ht="63.75" x14ac:dyDescent="0.25">
      <c r="A468" s="4" t="s">
        <v>438</v>
      </c>
      <c r="B468" s="34"/>
      <c r="C468" s="34"/>
      <c r="D468" s="34"/>
      <c r="E468" s="47" t="s">
        <v>437</v>
      </c>
      <c r="F468" s="31">
        <f>F469+F470</f>
        <v>182.1</v>
      </c>
      <c r="G468" s="31">
        <f t="shared" ref="G468:H468" si="139">G469+G470</f>
        <v>183.5</v>
      </c>
      <c r="H468" s="31">
        <f t="shared" si="139"/>
        <v>183.60000000000002</v>
      </c>
    </row>
    <row r="469" spans="1:8" ht="63.75" x14ac:dyDescent="0.25">
      <c r="A469" s="4" t="s">
        <v>438</v>
      </c>
      <c r="B469" s="8">
        <v>100</v>
      </c>
      <c r="C469" s="8">
        <v>501</v>
      </c>
      <c r="D469" s="4" t="s">
        <v>11</v>
      </c>
      <c r="E469" s="42" t="s">
        <v>29</v>
      </c>
      <c r="F469" s="31">
        <v>150.4</v>
      </c>
      <c r="G469" s="31">
        <v>150.4</v>
      </c>
      <c r="H469" s="31">
        <v>150.4</v>
      </c>
    </row>
    <row r="470" spans="1:8" ht="25.5" x14ac:dyDescent="0.25">
      <c r="A470" s="4" t="s">
        <v>438</v>
      </c>
      <c r="B470" s="8">
        <v>200</v>
      </c>
      <c r="C470" s="8">
        <v>501</v>
      </c>
      <c r="D470" s="4" t="s">
        <v>11</v>
      </c>
      <c r="E470" s="42" t="s">
        <v>12</v>
      </c>
      <c r="F470" s="31">
        <v>31.7</v>
      </c>
      <c r="G470" s="31">
        <v>33.1</v>
      </c>
      <c r="H470" s="31">
        <v>33.200000000000003</v>
      </c>
    </row>
    <row r="471" spans="1:8" ht="38.25" x14ac:dyDescent="0.25">
      <c r="A471" s="4" t="s">
        <v>109</v>
      </c>
      <c r="B471" s="34"/>
      <c r="C471" s="34"/>
      <c r="D471" s="34"/>
      <c r="E471" s="30" t="s">
        <v>103</v>
      </c>
      <c r="F471" s="31">
        <f>F472+F473+F474</f>
        <v>10781.5</v>
      </c>
      <c r="G471" s="31">
        <f>G472+G473+G474</f>
        <v>10852.300000000001</v>
      </c>
      <c r="H471" s="31">
        <f>H472+H473+H474</f>
        <v>10924.600000000002</v>
      </c>
    </row>
    <row r="472" spans="1:8" ht="63.75" x14ac:dyDescent="0.25">
      <c r="A472" s="4" t="s">
        <v>109</v>
      </c>
      <c r="B472" s="8">
        <v>100</v>
      </c>
      <c r="C472" s="8">
        <v>501</v>
      </c>
      <c r="D472" s="4" t="s">
        <v>11</v>
      </c>
      <c r="E472" s="32" t="s">
        <v>104</v>
      </c>
      <c r="F472" s="31">
        <v>5031.6000000000004</v>
      </c>
      <c r="G472" s="31">
        <v>5031.6000000000004</v>
      </c>
      <c r="H472" s="31">
        <v>5031.6000000000004</v>
      </c>
    </row>
    <row r="473" spans="1:8" ht="25.5" x14ac:dyDescent="0.25">
      <c r="A473" s="4" t="s">
        <v>109</v>
      </c>
      <c r="B473" s="8">
        <v>200</v>
      </c>
      <c r="C473" s="8">
        <v>501</v>
      </c>
      <c r="D473" s="4" t="s">
        <v>11</v>
      </c>
      <c r="E473" s="5" t="s">
        <v>12</v>
      </c>
      <c r="F473" s="31">
        <v>5737.7</v>
      </c>
      <c r="G473" s="7">
        <v>5808.5</v>
      </c>
      <c r="H473" s="7">
        <v>5880.8</v>
      </c>
    </row>
    <row r="474" spans="1:8" x14ac:dyDescent="0.25">
      <c r="A474" s="4" t="s">
        <v>109</v>
      </c>
      <c r="B474" s="8">
        <v>800</v>
      </c>
      <c r="C474" s="8">
        <v>501</v>
      </c>
      <c r="D474" s="4" t="s">
        <v>11</v>
      </c>
      <c r="E474" s="5" t="s">
        <v>30</v>
      </c>
      <c r="F474" s="31">
        <v>12.2</v>
      </c>
      <c r="G474" s="7">
        <v>12.2</v>
      </c>
      <c r="H474" s="7">
        <v>12.2</v>
      </c>
    </row>
    <row r="475" spans="1:8" ht="51" x14ac:dyDescent="0.25">
      <c r="A475" s="4" t="s">
        <v>110</v>
      </c>
      <c r="B475" s="34"/>
      <c r="C475" s="34"/>
      <c r="D475" s="34"/>
      <c r="E475" s="30" t="s">
        <v>426</v>
      </c>
      <c r="F475" s="31">
        <f>F476+F477+F478</f>
        <v>7449.7</v>
      </c>
      <c r="G475" s="31">
        <f>G476+G477+G478</f>
        <v>7449.7</v>
      </c>
      <c r="H475" s="31">
        <f>H476+H477+H478</f>
        <v>7449.7</v>
      </c>
    </row>
    <row r="476" spans="1:8" ht="63.75" x14ac:dyDescent="0.25">
      <c r="A476" s="4" t="s">
        <v>110</v>
      </c>
      <c r="B476" s="8">
        <v>100</v>
      </c>
      <c r="C476" s="8">
        <v>501</v>
      </c>
      <c r="D476" s="4" t="s">
        <v>11</v>
      </c>
      <c r="E476" s="32" t="s">
        <v>104</v>
      </c>
      <c r="F476" s="31">
        <v>5436.5</v>
      </c>
      <c r="G476" s="31">
        <v>5436.5</v>
      </c>
      <c r="H476" s="31">
        <v>5436.5</v>
      </c>
    </row>
    <row r="477" spans="1:8" ht="25.5" x14ac:dyDescent="0.25">
      <c r="A477" s="4" t="s">
        <v>110</v>
      </c>
      <c r="B477" s="8">
        <v>200</v>
      </c>
      <c r="C477" s="8">
        <v>501</v>
      </c>
      <c r="D477" s="4" t="s">
        <v>11</v>
      </c>
      <c r="E477" s="5" t="s">
        <v>12</v>
      </c>
      <c r="F477" s="31">
        <v>2004.4</v>
      </c>
      <c r="G477" s="31">
        <v>2004.4</v>
      </c>
      <c r="H477" s="31">
        <v>2004.4</v>
      </c>
    </row>
    <row r="478" spans="1:8" x14ac:dyDescent="0.25">
      <c r="A478" s="4" t="s">
        <v>110</v>
      </c>
      <c r="B478" s="8">
        <v>800</v>
      </c>
      <c r="C478" s="8">
        <v>501</v>
      </c>
      <c r="D478" s="4" t="s">
        <v>11</v>
      </c>
      <c r="E478" s="5" t="s">
        <v>30</v>
      </c>
      <c r="F478" s="31">
        <v>8.8000000000000007</v>
      </c>
      <c r="G478" s="31">
        <v>8.8000000000000007</v>
      </c>
      <c r="H478" s="31">
        <v>8.8000000000000007</v>
      </c>
    </row>
    <row r="479" spans="1:8" ht="38.25" x14ac:dyDescent="0.25">
      <c r="A479" s="4" t="s">
        <v>440</v>
      </c>
      <c r="B479" s="8"/>
      <c r="C479" s="8"/>
      <c r="D479" s="4"/>
      <c r="E479" s="47" t="s">
        <v>439</v>
      </c>
      <c r="F479" s="31">
        <f>F480+F481</f>
        <v>1522.1</v>
      </c>
      <c r="G479" s="31">
        <f t="shared" ref="G479:H479" si="140">G480+G481</f>
        <v>1575</v>
      </c>
      <c r="H479" s="31">
        <f t="shared" si="140"/>
        <v>1575.6</v>
      </c>
    </row>
    <row r="480" spans="1:8" ht="63.75" x14ac:dyDescent="0.25">
      <c r="A480" s="4" t="s">
        <v>440</v>
      </c>
      <c r="B480" s="8">
        <v>100</v>
      </c>
      <c r="C480" s="8">
        <v>501</v>
      </c>
      <c r="D480" s="4" t="s">
        <v>441</v>
      </c>
      <c r="E480" s="42" t="s">
        <v>29</v>
      </c>
      <c r="F480" s="31">
        <v>1202.7</v>
      </c>
      <c r="G480" s="31">
        <v>1202.7</v>
      </c>
      <c r="H480" s="31">
        <v>1202.7</v>
      </c>
    </row>
    <row r="481" spans="1:8" ht="25.5" x14ac:dyDescent="0.25">
      <c r="A481" s="4" t="s">
        <v>440</v>
      </c>
      <c r="B481" s="8">
        <v>200</v>
      </c>
      <c r="C481" s="8">
        <v>501</v>
      </c>
      <c r="D481" s="4" t="s">
        <v>441</v>
      </c>
      <c r="E481" s="51" t="s">
        <v>12</v>
      </c>
      <c r="F481" s="31">
        <v>319.39999999999998</v>
      </c>
      <c r="G481" s="31">
        <v>372.3</v>
      </c>
      <c r="H481" s="31">
        <v>372.9</v>
      </c>
    </row>
    <row r="482" spans="1:8" ht="44.25" customHeight="1" x14ac:dyDescent="0.25">
      <c r="A482" s="4" t="s">
        <v>435</v>
      </c>
      <c r="B482" s="34"/>
      <c r="C482" s="34"/>
      <c r="D482" s="34"/>
      <c r="E482" s="62" t="s">
        <v>434</v>
      </c>
      <c r="F482" s="31">
        <f>F483</f>
        <v>7.7</v>
      </c>
      <c r="G482" s="31">
        <f t="shared" ref="G482:H482" si="141">G483</f>
        <v>8</v>
      </c>
      <c r="H482" s="31">
        <f t="shared" si="141"/>
        <v>90.6</v>
      </c>
    </row>
    <row r="483" spans="1:8" ht="25.5" x14ac:dyDescent="0.25">
      <c r="A483" s="4" t="s">
        <v>435</v>
      </c>
      <c r="B483" s="8">
        <v>200</v>
      </c>
      <c r="C483" s="8">
        <v>501</v>
      </c>
      <c r="D483" s="4" t="s">
        <v>436</v>
      </c>
      <c r="E483" s="5" t="s">
        <v>12</v>
      </c>
      <c r="F483" s="31">
        <v>7.7</v>
      </c>
      <c r="G483" s="31">
        <v>8</v>
      </c>
      <c r="H483" s="31">
        <v>90.6</v>
      </c>
    </row>
    <row r="484" spans="1:8" ht="38.25" x14ac:dyDescent="0.25">
      <c r="A484" s="21" t="s">
        <v>452</v>
      </c>
      <c r="B484" s="8"/>
      <c r="C484" s="8"/>
      <c r="D484" s="4"/>
      <c r="E484" s="6" t="s">
        <v>451</v>
      </c>
      <c r="F484" s="31">
        <f>F485</f>
        <v>874</v>
      </c>
      <c r="G484" s="31">
        <f t="shared" ref="G484:H484" si="142">G485</f>
        <v>874</v>
      </c>
      <c r="H484" s="31">
        <f t="shared" si="142"/>
        <v>874</v>
      </c>
    </row>
    <row r="485" spans="1:8" ht="63.75" x14ac:dyDescent="0.25">
      <c r="A485" s="21" t="s">
        <v>452</v>
      </c>
      <c r="B485" s="8">
        <v>100</v>
      </c>
      <c r="C485" s="8">
        <v>501</v>
      </c>
      <c r="D485" s="4" t="s">
        <v>453</v>
      </c>
      <c r="E485" s="30" t="s">
        <v>29</v>
      </c>
      <c r="F485" s="31">
        <v>874</v>
      </c>
      <c r="G485" s="31">
        <v>874</v>
      </c>
      <c r="H485" s="31">
        <v>874</v>
      </c>
    </row>
    <row r="486" spans="1:8" ht="30" customHeight="1" x14ac:dyDescent="0.25">
      <c r="A486" s="21" t="s">
        <v>120</v>
      </c>
      <c r="B486" s="8"/>
      <c r="C486" s="8"/>
      <c r="D486" s="4"/>
      <c r="E486" s="18" t="s">
        <v>118</v>
      </c>
      <c r="F486" s="19">
        <f>F487</f>
        <v>125</v>
      </c>
      <c r="G486" s="19">
        <f t="shared" ref="G486:H487" si="143">G487</f>
        <v>0</v>
      </c>
      <c r="H486" s="19">
        <f t="shared" si="143"/>
        <v>0</v>
      </c>
    </row>
    <row r="487" spans="1:8" ht="51" x14ac:dyDescent="0.25">
      <c r="A487" s="21" t="s">
        <v>121</v>
      </c>
      <c r="B487" s="8"/>
      <c r="C487" s="8"/>
      <c r="D487" s="4"/>
      <c r="E487" s="20" t="s">
        <v>119</v>
      </c>
      <c r="F487" s="19">
        <f>F488</f>
        <v>125</v>
      </c>
      <c r="G487" s="19">
        <f t="shared" si="143"/>
        <v>0</v>
      </c>
      <c r="H487" s="19">
        <f t="shared" si="143"/>
        <v>0</v>
      </c>
    </row>
    <row r="488" spans="1:8" x14ac:dyDescent="0.25">
      <c r="A488" s="21" t="s">
        <v>121</v>
      </c>
      <c r="B488" s="8">
        <v>300</v>
      </c>
      <c r="C488" s="8">
        <v>501</v>
      </c>
      <c r="D488" s="4" t="s">
        <v>68</v>
      </c>
      <c r="E488" s="5" t="s">
        <v>63</v>
      </c>
      <c r="F488" s="19">
        <v>125</v>
      </c>
      <c r="G488" s="19">
        <v>0</v>
      </c>
      <c r="H488" s="19">
        <v>0</v>
      </c>
    </row>
    <row r="489" spans="1:8" ht="51" x14ac:dyDescent="0.25">
      <c r="A489" s="36" t="s">
        <v>140</v>
      </c>
      <c r="B489" s="8"/>
      <c r="C489" s="8"/>
      <c r="D489" s="4"/>
      <c r="E489" s="5" t="s">
        <v>139</v>
      </c>
      <c r="F489" s="7">
        <f>F490</f>
        <v>2050</v>
      </c>
      <c r="G489" s="7">
        <f t="shared" ref="G489:H489" si="144">G490</f>
        <v>2050</v>
      </c>
      <c r="H489" s="7">
        <f t="shared" si="144"/>
        <v>2050</v>
      </c>
    </row>
    <row r="490" spans="1:8" ht="38.25" x14ac:dyDescent="0.25">
      <c r="A490" s="36" t="s">
        <v>126</v>
      </c>
      <c r="B490" s="8"/>
      <c r="C490" s="8"/>
      <c r="D490" s="4"/>
      <c r="E490" s="18" t="s">
        <v>124</v>
      </c>
      <c r="F490" s="7">
        <f>F491+F493</f>
        <v>2050</v>
      </c>
      <c r="G490" s="7">
        <f t="shared" ref="G490:H490" si="145">G491+G493</f>
        <v>2050</v>
      </c>
      <c r="H490" s="7">
        <f t="shared" si="145"/>
        <v>2050</v>
      </c>
    </row>
    <row r="491" spans="1:8" x14ac:dyDescent="0.25">
      <c r="A491" s="36" t="s">
        <v>431</v>
      </c>
      <c r="B491" s="8"/>
      <c r="C491" s="8"/>
      <c r="D491" s="4"/>
      <c r="E491" s="18" t="s">
        <v>475</v>
      </c>
      <c r="F491" s="7">
        <f>F492</f>
        <v>1011.3</v>
      </c>
      <c r="G491" s="7">
        <f t="shared" ref="G491:H491" si="146">G492</f>
        <v>1011.3</v>
      </c>
      <c r="H491" s="7">
        <f t="shared" si="146"/>
        <v>1011.3</v>
      </c>
    </row>
    <row r="492" spans="1:8" ht="25.5" x14ac:dyDescent="0.25">
      <c r="A492" s="36" t="s">
        <v>431</v>
      </c>
      <c r="B492" s="8">
        <v>600</v>
      </c>
      <c r="C492" s="8">
        <v>501</v>
      </c>
      <c r="D492" s="4" t="s">
        <v>128</v>
      </c>
      <c r="E492" s="5" t="s">
        <v>81</v>
      </c>
      <c r="F492" s="7">
        <v>1011.3</v>
      </c>
      <c r="G492" s="7">
        <v>1011.3</v>
      </c>
      <c r="H492" s="7">
        <v>1011.3</v>
      </c>
    </row>
    <row r="493" spans="1:8" ht="38.25" x14ac:dyDescent="0.25">
      <c r="A493" s="36" t="s">
        <v>127</v>
      </c>
      <c r="B493" s="8"/>
      <c r="C493" s="8"/>
      <c r="D493" s="4"/>
      <c r="E493" s="6" t="s">
        <v>125</v>
      </c>
      <c r="F493" s="7">
        <f t="shared" ref="F493:H493" si="147">F494</f>
        <v>1038.7</v>
      </c>
      <c r="G493" s="7">
        <f t="shared" si="147"/>
        <v>1038.7</v>
      </c>
      <c r="H493" s="7">
        <f t="shared" si="147"/>
        <v>1038.7</v>
      </c>
    </row>
    <row r="494" spans="1:8" ht="25.5" x14ac:dyDescent="0.25">
      <c r="A494" s="36" t="s">
        <v>127</v>
      </c>
      <c r="B494" s="8">
        <v>600</v>
      </c>
      <c r="C494" s="8">
        <v>501</v>
      </c>
      <c r="D494" s="4" t="s">
        <v>128</v>
      </c>
      <c r="E494" s="5" t="s">
        <v>81</v>
      </c>
      <c r="F494" s="7">
        <v>1038.7</v>
      </c>
      <c r="G494" s="7">
        <v>1038.7</v>
      </c>
      <c r="H494" s="7">
        <v>1038.7</v>
      </c>
    </row>
    <row r="495" spans="1:8" ht="38.25" x14ac:dyDescent="0.25">
      <c r="A495" s="4" t="s">
        <v>111</v>
      </c>
      <c r="B495" s="34"/>
      <c r="C495" s="34"/>
      <c r="D495" s="34"/>
      <c r="E495" s="5" t="s">
        <v>105</v>
      </c>
      <c r="F495" s="7">
        <f>F496+F507</f>
        <v>5735.8</v>
      </c>
      <c r="G495" s="7">
        <f>G496+G507</f>
        <v>5170</v>
      </c>
      <c r="H495" s="7">
        <f>H496+H507</f>
        <v>6860.8</v>
      </c>
    </row>
    <row r="496" spans="1:8" ht="53.25" customHeight="1" x14ac:dyDescent="0.25">
      <c r="A496" s="4" t="s">
        <v>115</v>
      </c>
      <c r="B496" s="34"/>
      <c r="C496" s="34"/>
      <c r="D496" s="34"/>
      <c r="E496" s="18" t="s">
        <v>113</v>
      </c>
      <c r="F496" s="7">
        <f>F499+F503+F505+F497+F501</f>
        <v>4483.8</v>
      </c>
      <c r="G496" s="7">
        <f>G499+G503+G505+G497+G501</f>
        <v>3918</v>
      </c>
      <c r="H496" s="7">
        <f>H499+H503+H505+H497+H501</f>
        <v>5608.8</v>
      </c>
    </row>
    <row r="497" spans="1:8" ht="80.25" customHeight="1" x14ac:dyDescent="0.25">
      <c r="A497" s="36" t="s">
        <v>470</v>
      </c>
      <c r="B497" s="34"/>
      <c r="C497" s="34"/>
      <c r="D497" s="34"/>
      <c r="E497" s="20" t="s">
        <v>469</v>
      </c>
      <c r="F497" s="7">
        <f>F498</f>
        <v>3438</v>
      </c>
      <c r="G497" s="7">
        <f t="shared" ref="G497:H497" si="148">G498</f>
        <v>3438</v>
      </c>
      <c r="H497" s="7">
        <f t="shared" si="148"/>
        <v>3438</v>
      </c>
    </row>
    <row r="498" spans="1:8" ht="21.75" customHeight="1" x14ac:dyDescent="0.25">
      <c r="A498" s="36" t="s">
        <v>470</v>
      </c>
      <c r="B498" s="8">
        <v>300</v>
      </c>
      <c r="C498" s="8">
        <v>575</v>
      </c>
      <c r="D498" s="4" t="s">
        <v>68</v>
      </c>
      <c r="E498" s="20" t="s">
        <v>63</v>
      </c>
      <c r="F498" s="7">
        <v>3438</v>
      </c>
      <c r="G498" s="7">
        <v>3438</v>
      </c>
      <c r="H498" s="7">
        <v>3438</v>
      </c>
    </row>
    <row r="499" spans="1:8" ht="82.5" customHeight="1" x14ac:dyDescent="0.25">
      <c r="A499" s="36" t="s">
        <v>429</v>
      </c>
      <c r="B499" s="34"/>
      <c r="C499" s="34"/>
      <c r="D499" s="34"/>
      <c r="E499" s="42" t="s">
        <v>430</v>
      </c>
      <c r="F499" s="19">
        <f>F500</f>
        <v>0</v>
      </c>
      <c r="G499" s="19">
        <f t="shared" ref="G499:H499" si="149">G500</f>
        <v>0</v>
      </c>
      <c r="H499" s="19">
        <f t="shared" si="149"/>
        <v>1690.8</v>
      </c>
    </row>
    <row r="500" spans="1:8" ht="32.25" customHeight="1" x14ac:dyDescent="0.25">
      <c r="A500" s="36" t="s">
        <v>429</v>
      </c>
      <c r="B500" s="8">
        <v>400</v>
      </c>
      <c r="C500" s="8">
        <v>501</v>
      </c>
      <c r="D500" s="4" t="s">
        <v>67</v>
      </c>
      <c r="E500" s="20" t="s">
        <v>354</v>
      </c>
      <c r="F500" s="19">
        <v>0</v>
      </c>
      <c r="G500" s="19">
        <v>0</v>
      </c>
      <c r="H500" s="19">
        <v>1690.8</v>
      </c>
    </row>
    <row r="501" spans="1:8" ht="45" customHeight="1" x14ac:dyDescent="0.25">
      <c r="A501" s="21" t="s">
        <v>480</v>
      </c>
      <c r="B501" s="8"/>
      <c r="C501" s="8"/>
      <c r="D501" s="4"/>
      <c r="E501" s="20" t="s">
        <v>518</v>
      </c>
      <c r="F501" s="19">
        <f>F502</f>
        <v>3</v>
      </c>
      <c r="G501" s="19">
        <f t="shared" ref="G501:H501" si="150">G502</f>
        <v>0</v>
      </c>
      <c r="H501" s="19">
        <f t="shared" si="150"/>
        <v>0</v>
      </c>
    </row>
    <row r="502" spans="1:8" ht="18.75" customHeight="1" x14ac:dyDescent="0.25">
      <c r="A502" s="21" t="s">
        <v>480</v>
      </c>
      <c r="B502" s="8">
        <v>300</v>
      </c>
      <c r="C502" s="8">
        <v>501</v>
      </c>
      <c r="D502" s="4" t="s">
        <v>68</v>
      </c>
      <c r="E502" s="5" t="s">
        <v>63</v>
      </c>
      <c r="F502" s="19">
        <v>3</v>
      </c>
      <c r="G502" s="19">
        <v>0</v>
      </c>
      <c r="H502" s="19">
        <v>0</v>
      </c>
    </row>
    <row r="503" spans="1:8" ht="41.25" customHeight="1" x14ac:dyDescent="0.25">
      <c r="A503" s="4" t="s">
        <v>116</v>
      </c>
      <c r="B503" s="34"/>
      <c r="C503" s="34"/>
      <c r="D503" s="34"/>
      <c r="E503" s="6" t="s">
        <v>114</v>
      </c>
      <c r="F503" s="7">
        <f t="shared" ref="F503:H503" si="151">F504</f>
        <v>480</v>
      </c>
      <c r="G503" s="7">
        <f t="shared" si="151"/>
        <v>480</v>
      </c>
      <c r="H503" s="7">
        <f t="shared" si="151"/>
        <v>480</v>
      </c>
    </row>
    <row r="504" spans="1:8" x14ac:dyDescent="0.25">
      <c r="A504" s="4" t="s">
        <v>116</v>
      </c>
      <c r="B504" s="8">
        <v>300</v>
      </c>
      <c r="C504" s="8">
        <v>501</v>
      </c>
      <c r="D504" s="4" t="s">
        <v>117</v>
      </c>
      <c r="E504" s="5" t="s">
        <v>63</v>
      </c>
      <c r="F504" s="7">
        <v>480</v>
      </c>
      <c r="G504" s="7">
        <v>480</v>
      </c>
      <c r="H504" s="7">
        <v>480</v>
      </c>
    </row>
    <row r="505" spans="1:8" ht="51" x14ac:dyDescent="0.25">
      <c r="A505" s="36" t="s">
        <v>123</v>
      </c>
      <c r="B505" s="8"/>
      <c r="C505" s="8"/>
      <c r="D505" s="4"/>
      <c r="E505" s="32" t="s">
        <v>122</v>
      </c>
      <c r="F505" s="7">
        <f>F506</f>
        <v>562.79999999999995</v>
      </c>
      <c r="G505" s="7">
        <f>G506</f>
        <v>0</v>
      </c>
      <c r="H505" s="7">
        <f>H506</f>
        <v>0</v>
      </c>
    </row>
    <row r="506" spans="1:8" x14ac:dyDescent="0.25">
      <c r="A506" s="36" t="s">
        <v>123</v>
      </c>
      <c r="B506" s="8">
        <v>300</v>
      </c>
      <c r="C506" s="8">
        <v>501</v>
      </c>
      <c r="D506" s="4" t="s">
        <v>67</v>
      </c>
      <c r="E506" s="5" t="s">
        <v>63</v>
      </c>
      <c r="F506" s="7">
        <v>562.79999999999995</v>
      </c>
      <c r="G506" s="7">
        <v>0</v>
      </c>
      <c r="H506" s="7">
        <v>0</v>
      </c>
    </row>
    <row r="507" spans="1:8" ht="30.75" customHeight="1" x14ac:dyDescent="0.25">
      <c r="A507" s="4" t="s">
        <v>112</v>
      </c>
      <c r="B507" s="34"/>
      <c r="C507" s="34"/>
      <c r="D507" s="34"/>
      <c r="E507" s="33" t="s">
        <v>153</v>
      </c>
      <c r="F507" s="7">
        <f>F510+F508</f>
        <v>1252</v>
      </c>
      <c r="G507" s="7">
        <f>G510+G508</f>
        <v>1252</v>
      </c>
      <c r="H507" s="7">
        <f>H510+H508</f>
        <v>1252</v>
      </c>
    </row>
    <row r="508" spans="1:8" ht="30.75" customHeight="1" x14ac:dyDescent="0.25">
      <c r="A508" s="4" t="s">
        <v>573</v>
      </c>
      <c r="B508" s="34"/>
      <c r="C508" s="34"/>
      <c r="D508" s="34"/>
      <c r="E508" s="33" t="s">
        <v>574</v>
      </c>
      <c r="F508" s="7">
        <f>F509</f>
        <v>1055</v>
      </c>
      <c r="G508" s="7">
        <f>G509</f>
        <v>1055</v>
      </c>
      <c r="H508" s="7">
        <f>H509</f>
        <v>1055</v>
      </c>
    </row>
    <row r="509" spans="1:8" ht="30.75" customHeight="1" x14ac:dyDescent="0.25">
      <c r="A509" s="4" t="s">
        <v>573</v>
      </c>
      <c r="B509" s="8">
        <v>200</v>
      </c>
      <c r="C509" s="8">
        <v>565</v>
      </c>
      <c r="D509" s="8">
        <v>801</v>
      </c>
      <c r="E509" s="69" t="s">
        <v>12</v>
      </c>
      <c r="F509" s="7">
        <v>1055</v>
      </c>
      <c r="G509" s="7">
        <v>1055</v>
      </c>
      <c r="H509" s="7">
        <v>1055</v>
      </c>
    </row>
    <row r="510" spans="1:8" ht="18.75" customHeight="1" x14ac:dyDescent="0.25">
      <c r="A510" s="4" t="s">
        <v>519</v>
      </c>
      <c r="B510" s="34"/>
      <c r="C510" s="34"/>
      <c r="D510" s="34"/>
      <c r="E510" s="6" t="s">
        <v>520</v>
      </c>
      <c r="F510" s="7">
        <f>F511</f>
        <v>197</v>
      </c>
      <c r="G510" s="7">
        <f>G511</f>
        <v>197</v>
      </c>
      <c r="H510" s="7">
        <f>H511</f>
        <v>197</v>
      </c>
    </row>
    <row r="511" spans="1:8" ht="25.5" x14ac:dyDescent="0.25">
      <c r="A511" s="4" t="s">
        <v>519</v>
      </c>
      <c r="B511" s="8">
        <v>200</v>
      </c>
      <c r="C511" s="8">
        <v>501</v>
      </c>
      <c r="D511" s="4" t="s">
        <v>11</v>
      </c>
      <c r="E511" s="5" t="s">
        <v>12</v>
      </c>
      <c r="F511" s="7">
        <v>197</v>
      </c>
      <c r="G511" s="7">
        <v>197</v>
      </c>
      <c r="H511" s="7">
        <v>197</v>
      </c>
    </row>
    <row r="512" spans="1:8" x14ac:dyDescent="0.25">
      <c r="A512" s="21" t="s">
        <v>131</v>
      </c>
      <c r="B512" s="16"/>
      <c r="C512" s="16"/>
      <c r="D512" s="16"/>
      <c r="E512" s="30" t="s">
        <v>26</v>
      </c>
      <c r="F512" s="31">
        <f>F513</f>
        <v>85403.7</v>
      </c>
      <c r="G512" s="31">
        <f t="shared" ref="G512:H523" si="152">G513</f>
        <v>84879.400000000009</v>
      </c>
      <c r="H512" s="31">
        <f t="shared" si="152"/>
        <v>84903.3</v>
      </c>
    </row>
    <row r="513" spans="1:8" ht="25.5" x14ac:dyDescent="0.25">
      <c r="A513" s="21" t="s">
        <v>132</v>
      </c>
      <c r="B513" s="16"/>
      <c r="C513" s="16"/>
      <c r="D513" s="16"/>
      <c r="E513" s="30" t="s">
        <v>129</v>
      </c>
      <c r="F513" s="31">
        <f>F514+F520+F523</f>
        <v>85403.7</v>
      </c>
      <c r="G513" s="31">
        <f>G514+G520+G523</f>
        <v>84879.400000000009</v>
      </c>
      <c r="H513" s="31">
        <f>H514+H520+H523</f>
        <v>84903.3</v>
      </c>
    </row>
    <row r="514" spans="1:8" ht="38.25" x14ac:dyDescent="0.25">
      <c r="A514" s="4" t="s">
        <v>135</v>
      </c>
      <c r="B514" s="16"/>
      <c r="C514" s="16"/>
      <c r="D514" s="16"/>
      <c r="E514" s="6" t="s">
        <v>28</v>
      </c>
      <c r="F514" s="7">
        <f>F515+F516+F517+F518+F519</f>
        <v>61281.600000000006</v>
      </c>
      <c r="G514" s="7">
        <f t="shared" ref="G514:H514" si="153">G515+G516+G517+G518+G519</f>
        <v>60981.600000000006</v>
      </c>
      <c r="H514" s="7">
        <f t="shared" si="153"/>
        <v>60981.600000000006</v>
      </c>
    </row>
    <row r="515" spans="1:8" ht="64.5" customHeight="1" x14ac:dyDescent="0.25">
      <c r="A515" s="4" t="s">
        <v>135</v>
      </c>
      <c r="B515" s="8">
        <v>100</v>
      </c>
      <c r="C515" s="8">
        <v>501</v>
      </c>
      <c r="D515" s="4" t="s">
        <v>136</v>
      </c>
      <c r="E515" s="5" t="s">
        <v>29</v>
      </c>
      <c r="F515" s="7">
        <v>43222.400000000001</v>
      </c>
      <c r="G515" s="7">
        <v>43222.400000000001</v>
      </c>
      <c r="H515" s="7">
        <v>43222.400000000001</v>
      </c>
    </row>
    <row r="516" spans="1:8" ht="63.75" x14ac:dyDescent="0.25">
      <c r="A516" s="4" t="s">
        <v>135</v>
      </c>
      <c r="B516" s="8">
        <v>100</v>
      </c>
      <c r="C516" s="8">
        <v>592</v>
      </c>
      <c r="D516" s="4" t="s">
        <v>138</v>
      </c>
      <c r="E516" s="5" t="s">
        <v>137</v>
      </c>
      <c r="F516" s="7">
        <v>14959.4</v>
      </c>
      <c r="G516" s="7">
        <v>14959.4</v>
      </c>
      <c r="H516" s="7">
        <v>14959.4</v>
      </c>
    </row>
    <row r="517" spans="1:8" ht="25.5" x14ac:dyDescent="0.25">
      <c r="A517" s="4" t="s">
        <v>135</v>
      </c>
      <c r="B517" s="8">
        <v>200</v>
      </c>
      <c r="C517" s="8">
        <v>501</v>
      </c>
      <c r="D517" s="4" t="s">
        <v>136</v>
      </c>
      <c r="E517" s="5" t="s">
        <v>12</v>
      </c>
      <c r="F517" s="7">
        <v>2047.9</v>
      </c>
      <c r="G517" s="7">
        <v>1747.9</v>
      </c>
      <c r="H517" s="7">
        <v>1747.9</v>
      </c>
    </row>
    <row r="518" spans="1:8" ht="25.5" x14ac:dyDescent="0.25">
      <c r="A518" s="4" t="s">
        <v>135</v>
      </c>
      <c r="B518" s="8">
        <v>200</v>
      </c>
      <c r="C518" s="8">
        <v>592</v>
      </c>
      <c r="D518" s="4" t="s">
        <v>138</v>
      </c>
      <c r="E518" s="5" t="s">
        <v>12</v>
      </c>
      <c r="F518" s="7">
        <v>951.3</v>
      </c>
      <c r="G518" s="7">
        <v>951.3</v>
      </c>
      <c r="H518" s="7">
        <v>951.3</v>
      </c>
    </row>
    <row r="519" spans="1:8" x14ac:dyDescent="0.25">
      <c r="A519" s="4" t="s">
        <v>135</v>
      </c>
      <c r="B519" s="8">
        <v>800</v>
      </c>
      <c r="C519" s="8">
        <v>501</v>
      </c>
      <c r="D519" s="4" t="s">
        <v>136</v>
      </c>
      <c r="E519" s="30" t="s">
        <v>30</v>
      </c>
      <c r="F519" s="7">
        <v>100.6</v>
      </c>
      <c r="G519" s="7">
        <v>100.6</v>
      </c>
      <c r="H519" s="7">
        <v>100.6</v>
      </c>
    </row>
    <row r="520" spans="1:8" ht="38.25" x14ac:dyDescent="0.25">
      <c r="A520" s="4" t="s">
        <v>427</v>
      </c>
      <c r="B520" s="34"/>
      <c r="C520" s="34"/>
      <c r="D520" s="34"/>
      <c r="E520" s="30" t="s">
        <v>428</v>
      </c>
      <c r="F520" s="31">
        <f>F521+F522</f>
        <v>20173.399999999998</v>
      </c>
      <c r="G520" s="31">
        <f>G521+G522</f>
        <v>19949.099999999999</v>
      </c>
      <c r="H520" s="31">
        <f t="shared" ref="H520" si="154">H521+H522</f>
        <v>19973</v>
      </c>
    </row>
    <row r="521" spans="1:8" ht="63.75" x14ac:dyDescent="0.25">
      <c r="A521" s="4" t="s">
        <v>427</v>
      </c>
      <c r="B521" s="8">
        <v>100</v>
      </c>
      <c r="C521" s="8">
        <v>501</v>
      </c>
      <c r="D521" s="4" t="s">
        <v>11</v>
      </c>
      <c r="E521" s="32" t="s">
        <v>104</v>
      </c>
      <c r="F521" s="31">
        <v>17996.599999999999</v>
      </c>
      <c r="G521" s="31">
        <v>17996.599999999999</v>
      </c>
      <c r="H521" s="31">
        <v>17996.599999999999</v>
      </c>
    </row>
    <row r="522" spans="1:8" ht="25.5" x14ac:dyDescent="0.25">
      <c r="A522" s="4" t="s">
        <v>427</v>
      </c>
      <c r="B522" s="8">
        <v>200</v>
      </c>
      <c r="C522" s="8">
        <v>501</v>
      </c>
      <c r="D522" s="4" t="s">
        <v>11</v>
      </c>
      <c r="E522" s="5" t="s">
        <v>12</v>
      </c>
      <c r="F522" s="31">
        <v>2176.8000000000002</v>
      </c>
      <c r="G522" s="7">
        <v>1952.5</v>
      </c>
      <c r="H522" s="7">
        <v>1976.4</v>
      </c>
    </row>
    <row r="523" spans="1:8" x14ac:dyDescent="0.25">
      <c r="A523" s="21" t="s">
        <v>133</v>
      </c>
      <c r="B523" s="16"/>
      <c r="C523" s="16"/>
      <c r="D523" s="16"/>
      <c r="E523" s="30" t="s">
        <v>130</v>
      </c>
      <c r="F523" s="31">
        <f>F524</f>
        <v>3948.7</v>
      </c>
      <c r="G523" s="31">
        <f t="shared" si="152"/>
        <v>3948.7</v>
      </c>
      <c r="H523" s="31">
        <f t="shared" si="152"/>
        <v>3948.7</v>
      </c>
    </row>
    <row r="524" spans="1:8" ht="63.75" x14ac:dyDescent="0.25">
      <c r="A524" s="21" t="s">
        <v>133</v>
      </c>
      <c r="B524" s="8">
        <v>100</v>
      </c>
      <c r="C524" s="8">
        <v>501</v>
      </c>
      <c r="D524" s="4" t="s">
        <v>134</v>
      </c>
      <c r="E524" s="30" t="s">
        <v>29</v>
      </c>
      <c r="F524" s="31">
        <v>3948.7</v>
      </c>
      <c r="G524" s="31">
        <v>3948.7</v>
      </c>
      <c r="H524" s="31">
        <v>3948.7</v>
      </c>
    </row>
    <row r="525" spans="1:8" ht="31.5" customHeight="1" x14ac:dyDescent="0.25">
      <c r="A525" s="57" t="s">
        <v>144</v>
      </c>
      <c r="B525" s="58"/>
      <c r="C525" s="58"/>
      <c r="D525" s="58"/>
      <c r="E525" s="59" t="s">
        <v>141</v>
      </c>
      <c r="F525" s="60">
        <f>F526+F529</f>
        <v>2431.7999999999997</v>
      </c>
      <c r="G525" s="60">
        <f>G526+G529</f>
        <v>2431.7999999999997</v>
      </c>
      <c r="H525" s="60">
        <f>H526+H529</f>
        <v>2431.7999999999997</v>
      </c>
    </row>
    <row r="526" spans="1:8" x14ac:dyDescent="0.25">
      <c r="A526" s="21" t="s">
        <v>145</v>
      </c>
      <c r="B526" s="16"/>
      <c r="C526" s="16"/>
      <c r="D526" s="16"/>
      <c r="E526" s="30" t="s">
        <v>142</v>
      </c>
      <c r="F526" s="31">
        <f>F527</f>
        <v>250</v>
      </c>
      <c r="G526" s="31">
        <f t="shared" ref="G526:H527" si="155">G527</f>
        <v>250</v>
      </c>
      <c r="H526" s="31">
        <f t="shared" si="155"/>
        <v>250</v>
      </c>
    </row>
    <row r="527" spans="1:8" ht="25.5" x14ac:dyDescent="0.25">
      <c r="A527" s="4" t="s">
        <v>146</v>
      </c>
      <c r="B527" s="16"/>
      <c r="C527" s="16"/>
      <c r="D527" s="16"/>
      <c r="E527" s="6" t="s">
        <v>143</v>
      </c>
      <c r="F527" s="7">
        <f>F528</f>
        <v>250</v>
      </c>
      <c r="G527" s="7">
        <f t="shared" si="155"/>
        <v>250</v>
      </c>
      <c r="H527" s="7">
        <f t="shared" si="155"/>
        <v>250</v>
      </c>
    </row>
    <row r="528" spans="1:8" x14ac:dyDescent="0.25">
      <c r="A528" s="4" t="s">
        <v>146</v>
      </c>
      <c r="B528" s="8">
        <v>800</v>
      </c>
      <c r="C528" s="8">
        <v>501</v>
      </c>
      <c r="D528" s="4" t="s">
        <v>152</v>
      </c>
      <c r="E528" s="30" t="s">
        <v>30</v>
      </c>
      <c r="F528" s="31">
        <v>250</v>
      </c>
      <c r="G528" s="31">
        <v>250</v>
      </c>
      <c r="H528" s="7">
        <v>250</v>
      </c>
    </row>
    <row r="529" spans="1:8" ht="38.25" x14ac:dyDescent="0.25">
      <c r="A529" s="4" t="s">
        <v>147</v>
      </c>
      <c r="B529" s="16"/>
      <c r="C529" s="16"/>
      <c r="D529" s="16"/>
      <c r="E529" s="6" t="s">
        <v>149</v>
      </c>
      <c r="F529" s="7">
        <f>F530+F532</f>
        <v>2181.7999999999997</v>
      </c>
      <c r="G529" s="7">
        <f t="shared" ref="G529:H529" si="156">G530+G532</f>
        <v>2181.7999999999997</v>
      </c>
      <c r="H529" s="7">
        <f t="shared" si="156"/>
        <v>2181.7999999999997</v>
      </c>
    </row>
    <row r="530" spans="1:8" ht="25.5" x14ac:dyDescent="0.25">
      <c r="A530" s="4" t="s">
        <v>200</v>
      </c>
      <c r="B530" s="16"/>
      <c r="C530" s="16"/>
      <c r="D530" s="16"/>
      <c r="E530" s="15" t="s">
        <v>199</v>
      </c>
      <c r="F530" s="7">
        <f t="shared" ref="F530:H530" si="157">F531</f>
        <v>34</v>
      </c>
      <c r="G530" s="7">
        <f t="shared" si="157"/>
        <v>34</v>
      </c>
      <c r="H530" s="7">
        <f t="shared" si="157"/>
        <v>34</v>
      </c>
    </row>
    <row r="531" spans="1:8" ht="25.5" x14ac:dyDescent="0.25">
      <c r="A531" s="4" t="s">
        <v>200</v>
      </c>
      <c r="B531" s="8">
        <v>200</v>
      </c>
      <c r="C531" s="8">
        <v>502</v>
      </c>
      <c r="D531" s="4" t="s">
        <v>151</v>
      </c>
      <c r="E531" s="5" t="s">
        <v>12</v>
      </c>
      <c r="F531" s="7">
        <v>34</v>
      </c>
      <c r="G531" s="7">
        <v>34</v>
      </c>
      <c r="H531" s="7">
        <v>34</v>
      </c>
    </row>
    <row r="532" spans="1:8" ht="25.5" x14ac:dyDescent="0.25">
      <c r="A532" s="4" t="s">
        <v>148</v>
      </c>
      <c r="B532" s="16"/>
      <c r="C532" s="16"/>
      <c r="D532" s="16"/>
      <c r="E532" s="5" t="s">
        <v>150</v>
      </c>
      <c r="F532" s="7">
        <f>F533+F534</f>
        <v>2147.7999999999997</v>
      </c>
      <c r="G532" s="7">
        <f t="shared" ref="G532:H532" si="158">G533+G534</f>
        <v>2147.7999999999997</v>
      </c>
      <c r="H532" s="7">
        <f t="shared" si="158"/>
        <v>2147.7999999999997</v>
      </c>
    </row>
    <row r="533" spans="1:8" ht="63.75" x14ac:dyDescent="0.25">
      <c r="A533" s="4" t="s">
        <v>148</v>
      </c>
      <c r="B533" s="8">
        <v>100</v>
      </c>
      <c r="C533" s="8">
        <v>503</v>
      </c>
      <c r="D533" s="4" t="s">
        <v>138</v>
      </c>
      <c r="E533" s="5" t="s">
        <v>29</v>
      </c>
      <c r="F533" s="7">
        <v>2144.6</v>
      </c>
      <c r="G533" s="7">
        <v>2144.6</v>
      </c>
      <c r="H533" s="7">
        <v>2144.6</v>
      </c>
    </row>
    <row r="534" spans="1:8" ht="25.5" x14ac:dyDescent="0.25">
      <c r="A534" s="4" t="s">
        <v>148</v>
      </c>
      <c r="B534" s="8">
        <v>200</v>
      </c>
      <c r="C534" s="8">
        <v>503</v>
      </c>
      <c r="D534" s="4" t="s">
        <v>138</v>
      </c>
      <c r="E534" s="5" t="s">
        <v>12</v>
      </c>
      <c r="F534" s="7">
        <v>3.2</v>
      </c>
      <c r="G534" s="7">
        <v>3.2</v>
      </c>
      <c r="H534" s="7">
        <v>3.2</v>
      </c>
    </row>
    <row r="535" spans="1:8" ht="18" customHeight="1" x14ac:dyDescent="0.25">
      <c r="A535" s="57"/>
      <c r="B535" s="57"/>
      <c r="C535" s="57"/>
      <c r="D535" s="57"/>
      <c r="E535" s="61" t="s">
        <v>417</v>
      </c>
      <c r="F535" s="60">
        <f>F7+F525</f>
        <v>1139883</v>
      </c>
      <c r="G535" s="60">
        <f>G7+G525</f>
        <v>869216</v>
      </c>
      <c r="H535" s="60">
        <f>H7+H525</f>
        <v>876994.39999999979</v>
      </c>
    </row>
  </sheetData>
  <customSheetViews>
    <customSheetView guid="{29E56EE2-331E-4A5A-B562-A328A713DA2D}" showPageBreaks="1" fitToPage="1" topLeftCell="A521">
      <selection activeCell="E182" sqref="E182"/>
      <pageMargins left="0.70866141732283472" right="0.70866141732283472" top="0.74803149606299213" bottom="0" header="0.31496062992125984" footer="0"/>
      <pageSetup paperSize="9" scale="79" fitToHeight="0" orientation="portrait" verticalDpi="300" r:id="rId1"/>
    </customSheetView>
    <customSheetView guid="{DBC6DABE-E842-47C3-8CB1-7FD741468AD1}" scale="95" topLeftCell="A523">
      <selection activeCell="G539" sqref="G539"/>
      <pageMargins left="0.70866141732283472" right="0.70866141732283472" top="0.74803149606299213" bottom="0" header="0.31496062992125984" footer="0"/>
      <pageSetup paperSize="9" scale="80" fitToWidth="0" fitToHeight="0" orientation="portrait" verticalDpi="300" r:id="rId2"/>
    </customSheetView>
    <customSheetView guid="{A195A3B7-C836-442E-87D2-87390B81046D}" showPageBreaks="1" topLeftCell="A429">
      <selection activeCell="E438" sqref="E438"/>
      <pageMargins left="0.70866141732283472" right="0.70866141732283472" top="0.74803149606299213" bottom="0" header="0.31496062992125984" footer="0"/>
      <pageSetup paperSize="9" scale="80" fitToWidth="0" fitToHeight="0" orientation="portrait" r:id="rId3"/>
    </customSheetView>
    <customSheetView guid="{D4D03FC2-4B86-462C-9BA4-FBB7C9E97504}" scale="142" topLeftCell="A37">
      <selection activeCell="H44" sqref="H44"/>
      <pageMargins left="0.70866141732283472" right="0.70866141732283472" top="0.74803149606299213" bottom="0" header="0.31496062992125984" footer="0"/>
      <pageSetup paperSize="9" scale="80" fitToWidth="0" fitToHeight="0" orientation="portrait" verticalDpi="300" r:id="rId4"/>
    </customSheetView>
    <customSheetView guid="{F7457086-8AB9-4670-9270-C2A807B414E7}" scale="120" showAutoFilter="1" topLeftCell="A126">
      <selection activeCell="E137" sqref="E137"/>
      <pageMargins left="0.70866141732283472" right="0.70866141732283472" top="0.74803149606299213" bottom="0" header="0.31496062992125984" footer="0"/>
      <pageSetup paperSize="9" scale="80" fitToWidth="0" fitToHeight="0" orientation="portrait" verticalDpi="300" r:id="rId5"/>
      <autoFilter ref="A1:H535">
        <filterColumn colId="4" showButton="0"/>
        <filterColumn colId="5" showButton="0"/>
        <filterColumn colId="6" showButton="0"/>
      </autoFilter>
    </customSheetView>
  </customSheetViews>
  <mergeCells count="10">
    <mergeCell ref="G4:H4"/>
    <mergeCell ref="A2:H2"/>
    <mergeCell ref="E1:H1"/>
    <mergeCell ref="F4:F5"/>
    <mergeCell ref="F3:H3"/>
    <mergeCell ref="E3:E5"/>
    <mergeCell ref="D3:D5"/>
    <mergeCell ref="C3:C5"/>
    <mergeCell ref="B3:B5"/>
    <mergeCell ref="A3:A5"/>
  </mergeCells>
  <pageMargins left="0.70866141732283472" right="0.70866141732283472" top="0.74803149606299213" bottom="0" header="0.31496062992125984" footer="0"/>
  <pageSetup paperSize="9" scale="79" fitToHeight="0" orientation="portrait" verticalDpi="300"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Наталья Ивановна</dc:creator>
  <cp:lastModifiedBy>Бюджетный отдел-1</cp:lastModifiedBy>
  <cp:lastPrinted>2023-11-13T08:57:13Z</cp:lastPrinted>
  <dcterms:created xsi:type="dcterms:W3CDTF">2015-11-27T09:13:55Z</dcterms:created>
  <dcterms:modified xsi:type="dcterms:W3CDTF">2023-11-23T13:54:08Z</dcterms:modified>
</cp:coreProperties>
</file>